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661" firstSheet="7" activeTab="8"/>
  </bookViews>
  <sheets>
    <sheet name=" подсчет в %" sheetId="1" r:id="rId1"/>
    <sheet name="2013(январь - апрель)" sheetId="2" r:id="rId2"/>
    <sheet name="2013(май-август)" sheetId="3" r:id="rId3"/>
    <sheet name="2013(сентябрь-декабрь)" sheetId="4" r:id="rId4"/>
    <sheet name="2013 годовой" sheetId="5" r:id="rId5"/>
    <sheet name="РАСЧЕТ ркц" sheetId="6" r:id="rId6"/>
    <sheet name="оплата  по компаниям" sheetId="7" r:id="rId7"/>
    <sheet name="авансовые" sheetId="8" r:id="rId8"/>
    <sheet name="годовой 2013 пр" sheetId="9" r:id="rId9"/>
    <sheet name="5 отчет 2014 год" sheetId="10" r:id="rId10"/>
    <sheet name="7 отчет 2014" sheetId="11" r:id="rId11"/>
    <sheet name="9 отчет" sheetId="12" r:id="rId12"/>
    <sheet name="11 отчет" sheetId="13" r:id="rId13"/>
    <sheet name="13 отчет 2014" sheetId="14" r:id="rId14"/>
    <sheet name="13а отчет 2014" sheetId="15" r:id="rId15"/>
  </sheets>
  <calcPr calcId="144525"/>
</workbook>
</file>

<file path=xl/calcChain.xml><?xml version="1.0" encoding="utf-8"?>
<calcChain xmlns="http://schemas.openxmlformats.org/spreadsheetml/2006/main">
  <c r="G63" i="9" l="1"/>
  <c r="G64" i="9"/>
  <c r="G68" i="9"/>
  <c r="G72" i="9"/>
  <c r="G80" i="9"/>
  <c r="B60" i="9"/>
  <c r="B123" i="9" s="1"/>
  <c r="B124" i="9" s="1"/>
  <c r="C87" i="9"/>
  <c r="D87" i="9"/>
  <c r="E87" i="9"/>
  <c r="F87" i="9"/>
  <c r="B87" i="9"/>
  <c r="G2" i="9" l="1"/>
  <c r="C112" i="9"/>
  <c r="D112" i="9"/>
  <c r="E112" i="9"/>
  <c r="F112" i="9"/>
  <c r="B112" i="9"/>
  <c r="G79" i="9"/>
  <c r="G87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88" i="9"/>
  <c r="G85" i="9"/>
  <c r="G86" i="9"/>
  <c r="G65" i="9"/>
  <c r="G66" i="9"/>
  <c r="G67" i="9"/>
  <c r="G69" i="9"/>
  <c r="G70" i="9"/>
  <c r="G71" i="9"/>
  <c r="G73" i="9"/>
  <c r="G74" i="9"/>
  <c r="G75" i="9"/>
  <c r="G76" i="9"/>
  <c r="G77" i="9"/>
  <c r="G78" i="9"/>
  <c r="G81" i="9"/>
  <c r="G82" i="9"/>
  <c r="G83" i="9"/>
  <c r="G84" i="9"/>
  <c r="G62" i="9"/>
  <c r="C60" i="9"/>
  <c r="C123" i="9" s="1"/>
  <c r="C124" i="9" s="1"/>
  <c r="D60" i="9"/>
  <c r="D123" i="9" s="1"/>
  <c r="D124" i="9" s="1"/>
  <c r="E60" i="9"/>
  <c r="E123" i="9" s="1"/>
  <c r="F60" i="9"/>
  <c r="F123" i="9" s="1"/>
  <c r="F124" i="9" s="1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10" i="9"/>
  <c r="C57" i="9"/>
  <c r="D57" i="9"/>
  <c r="E57" i="9"/>
  <c r="F57" i="9"/>
  <c r="B54" i="9"/>
  <c r="C54" i="9"/>
  <c r="D54" i="9"/>
  <c r="E54" i="9"/>
  <c r="F54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31" i="9"/>
  <c r="C48" i="9"/>
  <c r="D48" i="9"/>
  <c r="E48" i="9"/>
  <c r="F48" i="9"/>
  <c r="B48" i="9"/>
  <c r="B57" i="9" s="1"/>
  <c r="G56" i="9"/>
  <c r="E11" i="15"/>
  <c r="E12" i="15"/>
  <c r="E13" i="15"/>
  <c r="E14" i="15"/>
  <c r="E15" i="15"/>
  <c r="E16" i="15"/>
  <c r="E17" i="15"/>
  <c r="E18" i="15"/>
  <c r="E19" i="15"/>
  <c r="E20" i="15"/>
  <c r="E21" i="15"/>
  <c r="E22" i="15"/>
  <c r="E24" i="15"/>
  <c r="E25" i="15"/>
  <c r="E26" i="15"/>
  <c r="E27" i="15"/>
  <c r="E28" i="15"/>
  <c r="E29" i="15"/>
  <c r="E30" i="15"/>
  <c r="E31" i="15"/>
  <c r="E32" i="15"/>
  <c r="E33" i="15"/>
  <c r="E10" i="15"/>
  <c r="D34" i="15"/>
  <c r="D22" i="14"/>
  <c r="D34" i="14" s="1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4" i="14"/>
  <c r="E25" i="14"/>
  <c r="E26" i="14"/>
  <c r="E27" i="14"/>
  <c r="E28" i="14"/>
  <c r="E29" i="14"/>
  <c r="E30" i="14"/>
  <c r="E31" i="14"/>
  <c r="E32" i="14"/>
  <c r="E33" i="14"/>
  <c r="E2" i="14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3" i="13"/>
  <c r="E24" i="13"/>
  <c r="E25" i="13"/>
  <c r="E26" i="13"/>
  <c r="E27" i="13"/>
  <c r="E28" i="13"/>
  <c r="E29" i="13"/>
  <c r="E30" i="13"/>
  <c r="E2" i="13"/>
  <c r="D31" i="13"/>
  <c r="D22" i="13"/>
  <c r="C22" i="13"/>
  <c r="E22" i="13" s="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E27" i="12"/>
  <c r="E28" i="12"/>
  <c r="E29" i="12"/>
  <c r="E30" i="12"/>
  <c r="E2" i="12"/>
  <c r="D31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3" i="11"/>
  <c r="E24" i="11"/>
  <c r="E25" i="11"/>
  <c r="E26" i="11"/>
  <c r="E2" i="11"/>
  <c r="G21" i="10"/>
  <c r="F27" i="10"/>
  <c r="E25" i="10"/>
  <c r="E8" i="10"/>
  <c r="G8" i="10" s="1"/>
  <c r="C23" i="15"/>
  <c r="E23" i="15" s="1"/>
  <c r="C22" i="14"/>
  <c r="C34" i="14" s="1"/>
  <c r="B31" i="13"/>
  <c r="C31" i="13"/>
  <c r="E31" i="13" s="1"/>
  <c r="E33" i="13" s="1"/>
  <c r="C23" i="12"/>
  <c r="C31" i="12" s="1"/>
  <c r="E31" i="12" s="1"/>
  <c r="E33" i="12" s="1"/>
  <c r="D27" i="11"/>
  <c r="C22" i="11"/>
  <c r="C27" i="11" s="1"/>
  <c r="E27" i="11" s="1"/>
  <c r="E29" i="11" s="1"/>
  <c r="D54" i="10"/>
  <c r="C50" i="10"/>
  <c r="C57" i="10" s="1"/>
  <c r="E56" i="10"/>
  <c r="E55" i="10"/>
  <c r="E54" i="10"/>
  <c r="E53" i="10"/>
  <c r="E52" i="10"/>
  <c r="E51" i="10"/>
  <c r="D50" i="10"/>
  <c r="D57" i="10" s="1"/>
  <c r="B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6" i="10"/>
  <c r="E23" i="10"/>
  <c r="E22" i="10"/>
  <c r="D20" i="10"/>
  <c r="D27" i="10" s="1"/>
  <c r="E3" i="10"/>
  <c r="E4" i="10"/>
  <c r="E5" i="10"/>
  <c r="E6" i="10"/>
  <c r="E7" i="10"/>
  <c r="E9" i="10"/>
  <c r="G9" i="10" s="1"/>
  <c r="E10" i="10"/>
  <c r="G10" i="10" s="1"/>
  <c r="E11" i="10"/>
  <c r="G11" i="10" s="1"/>
  <c r="E12" i="10"/>
  <c r="G12" i="10" s="1"/>
  <c r="E13" i="10"/>
  <c r="G13" i="10" s="1"/>
  <c r="E14" i="10"/>
  <c r="G14" i="10" s="1"/>
  <c r="E15" i="10"/>
  <c r="G15" i="10" s="1"/>
  <c r="E16" i="10"/>
  <c r="G16" i="10" s="1"/>
  <c r="E17" i="10"/>
  <c r="G17" i="10" s="1"/>
  <c r="E18" i="10"/>
  <c r="G18" i="10" s="1"/>
  <c r="E19" i="10"/>
  <c r="G19" i="10" s="1"/>
  <c r="C20" i="10"/>
  <c r="C27" i="10" s="1"/>
  <c r="E2" i="10"/>
  <c r="B20" i="10"/>
  <c r="C3" i="1"/>
  <c r="H3" i="1" s="1"/>
  <c r="H29" i="1" s="1"/>
  <c r="D3" i="1"/>
  <c r="E3" i="1"/>
  <c r="F3" i="1"/>
  <c r="G3" i="1"/>
  <c r="C4" i="1"/>
  <c r="H4" i="1" s="1"/>
  <c r="D4" i="1"/>
  <c r="E4" i="1"/>
  <c r="F4" i="1"/>
  <c r="G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H27" i="1"/>
  <c r="H28" i="1"/>
  <c r="B29" i="1"/>
  <c r="C29" i="1"/>
  <c r="E29" i="1"/>
  <c r="G29" i="1"/>
  <c r="G3" i="5"/>
  <c r="G4" i="5"/>
  <c r="G5" i="5"/>
  <c r="G7" i="5"/>
  <c r="B26" i="5"/>
  <c r="C26" i="5"/>
  <c r="C8" i="5" s="1"/>
  <c r="D26" i="5"/>
  <c r="D8" i="5" s="1"/>
  <c r="E26" i="5"/>
  <c r="E8" i="5" s="1"/>
  <c r="F26" i="5"/>
  <c r="F8" i="5" s="1"/>
  <c r="B28" i="5"/>
  <c r="B53" i="5" s="1"/>
  <c r="B93" i="5" s="1"/>
  <c r="B99" i="5" s="1"/>
  <c r="F28" i="5"/>
  <c r="F53" i="5" s="1"/>
  <c r="F93" i="5" s="1"/>
  <c r="F99" i="5" s="1"/>
  <c r="B46" i="5"/>
  <c r="C46" i="5"/>
  <c r="C28" i="5" s="1"/>
  <c r="C53" i="5" s="1"/>
  <c r="C93" i="5" s="1"/>
  <c r="C99" i="5" s="1"/>
  <c r="C105" i="5" s="1"/>
  <c r="D46" i="5"/>
  <c r="D28" i="5" s="1"/>
  <c r="D53" i="5" s="1"/>
  <c r="D93" i="5" s="1"/>
  <c r="D99" i="5" s="1"/>
  <c r="D105" i="5" s="1"/>
  <c r="E46" i="5"/>
  <c r="E28" i="5" s="1"/>
  <c r="E53" i="5" s="1"/>
  <c r="E93" i="5" s="1"/>
  <c r="E99" i="5" s="1"/>
  <c r="E105" i="5" s="1"/>
  <c r="F46" i="5"/>
  <c r="G46" i="5"/>
  <c r="G47" i="5"/>
  <c r="G48" i="5"/>
  <c r="G49" i="5"/>
  <c r="G50" i="5"/>
  <c r="G51" i="5"/>
  <c r="B52" i="5"/>
  <c r="C52" i="5"/>
  <c r="D52" i="5"/>
  <c r="E52" i="5"/>
  <c r="F52" i="5"/>
  <c r="B54" i="5"/>
  <c r="G54" i="5" s="1"/>
  <c r="C54" i="5"/>
  <c r="D54" i="5"/>
  <c r="E54" i="5"/>
  <c r="F54" i="5"/>
  <c r="G55" i="5"/>
  <c r="G56" i="5"/>
  <c r="G57" i="5"/>
  <c r="G58" i="5"/>
  <c r="G59" i="5"/>
  <c r="G60" i="5"/>
  <c r="G61" i="5"/>
  <c r="G62" i="5"/>
  <c r="G63" i="5"/>
  <c r="G64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4" i="5"/>
  <c r="G95" i="5"/>
  <c r="G97" i="5"/>
  <c r="B101" i="5"/>
  <c r="G103" i="5"/>
  <c r="G3" i="3"/>
  <c r="G4" i="3"/>
  <c r="G5" i="3"/>
  <c r="G7" i="3"/>
  <c r="G8" i="3"/>
  <c r="B27" i="3"/>
  <c r="C27" i="3"/>
  <c r="C9" i="3" s="1"/>
  <c r="D27" i="3"/>
  <c r="E27" i="3"/>
  <c r="E9" i="3" s="1"/>
  <c r="F27" i="3"/>
  <c r="G28" i="3"/>
  <c r="G29" i="3"/>
  <c r="G30" i="3"/>
  <c r="G31" i="3"/>
  <c r="B32" i="3"/>
  <c r="C32" i="3"/>
  <c r="D32" i="3"/>
  <c r="E32" i="3"/>
  <c r="F32" i="3"/>
  <c r="B34" i="3"/>
  <c r="C34" i="3"/>
  <c r="D34" i="3"/>
  <c r="E34" i="3"/>
  <c r="F34" i="3"/>
  <c r="G35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6" i="3"/>
  <c r="G67" i="3"/>
  <c r="G68" i="3"/>
  <c r="G3" i="4"/>
  <c r="G4" i="4"/>
  <c r="G5" i="4"/>
  <c r="G7" i="4"/>
  <c r="G8" i="4"/>
  <c r="B27" i="4"/>
  <c r="C27" i="4"/>
  <c r="D27" i="4"/>
  <c r="E27" i="4"/>
  <c r="F27" i="4"/>
  <c r="G27" i="4"/>
  <c r="G28" i="4"/>
  <c r="G29" i="4"/>
  <c r="G30" i="4"/>
  <c r="G31" i="4"/>
  <c r="B32" i="4"/>
  <c r="C32" i="4"/>
  <c r="D32" i="4"/>
  <c r="E32" i="4"/>
  <c r="F32" i="4"/>
  <c r="G32" i="4"/>
  <c r="B34" i="4"/>
  <c r="C34" i="4"/>
  <c r="D34" i="4"/>
  <c r="E34" i="4"/>
  <c r="F34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4" i="4"/>
  <c r="G66" i="4"/>
  <c r="G67" i="4"/>
  <c r="G69" i="4"/>
  <c r="G70" i="4"/>
  <c r="G71" i="4"/>
  <c r="G3" i="2"/>
  <c r="G4" i="2"/>
  <c r="G5" i="2"/>
  <c r="G7" i="2"/>
  <c r="B27" i="2"/>
  <c r="C27" i="2"/>
  <c r="D27" i="2"/>
  <c r="E27" i="2"/>
  <c r="F27" i="2"/>
  <c r="G28" i="2"/>
  <c r="B29" i="2"/>
  <c r="C29" i="2"/>
  <c r="D29" i="2"/>
  <c r="E29" i="2"/>
  <c r="F29" i="2"/>
  <c r="G30" i="2"/>
  <c r="B31" i="2"/>
  <c r="C31" i="2"/>
  <c r="D31" i="2"/>
  <c r="E31" i="2"/>
  <c r="F31" i="2"/>
  <c r="G31" i="2"/>
  <c r="C34" i="2"/>
  <c r="G35" i="2"/>
  <c r="B36" i="2"/>
  <c r="B34" i="2" s="1"/>
  <c r="D36" i="2"/>
  <c r="D34" i="2" s="1"/>
  <c r="E36" i="2"/>
  <c r="E34" i="2" s="1"/>
  <c r="F36" i="2"/>
  <c r="F34" i="2" s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I2" i="8"/>
  <c r="I3" i="8"/>
  <c r="I4" i="8"/>
  <c r="I5" i="8"/>
  <c r="I6" i="8"/>
  <c r="I7" i="8"/>
  <c r="I8" i="8"/>
  <c r="I9" i="8"/>
  <c r="I10" i="8"/>
  <c r="I11" i="8"/>
  <c r="I12" i="8"/>
  <c r="I13" i="8"/>
  <c r="I14" i="8"/>
  <c r="B15" i="8"/>
  <c r="C15" i="8"/>
  <c r="D15" i="8"/>
  <c r="E15" i="8"/>
  <c r="F15" i="8"/>
  <c r="G15" i="8"/>
  <c r="H15" i="8"/>
  <c r="I34" i="8"/>
  <c r="B42" i="8"/>
  <c r="C42" i="8"/>
  <c r="D42" i="8"/>
  <c r="E42" i="8"/>
  <c r="F42" i="8"/>
  <c r="G7" i="9"/>
  <c r="B27" i="9"/>
  <c r="C27" i="9"/>
  <c r="D27" i="9"/>
  <c r="E27" i="9"/>
  <c r="F27" i="9"/>
  <c r="G49" i="9"/>
  <c r="G50" i="9"/>
  <c r="G51" i="9"/>
  <c r="G52" i="9"/>
  <c r="G53" i="9"/>
  <c r="G61" i="9"/>
  <c r="F108" i="9"/>
  <c r="G108" i="9" s="1"/>
  <c r="G109" i="9"/>
  <c r="G110" i="9"/>
  <c r="G111" i="9"/>
  <c r="G113" i="9"/>
  <c r="G114" i="9"/>
  <c r="G115" i="9"/>
  <c r="B116" i="9"/>
  <c r="C116" i="9"/>
  <c r="D116" i="9"/>
  <c r="E116" i="9"/>
  <c r="F116" i="9"/>
  <c r="G117" i="9"/>
  <c r="G118" i="9"/>
  <c r="G120" i="9"/>
  <c r="G122" i="9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B64" i="7"/>
  <c r="C64" i="7"/>
  <c r="C69" i="7" s="1"/>
  <c r="C75" i="7" s="1"/>
  <c r="D64" i="7"/>
  <c r="E64" i="7"/>
  <c r="E69" i="7" s="1"/>
  <c r="E75" i="7" s="1"/>
  <c r="F64" i="7"/>
  <c r="G64" i="7"/>
  <c r="G67" i="7"/>
  <c r="B69" i="7"/>
  <c r="D69" i="7"/>
  <c r="D75" i="7" s="1"/>
  <c r="F69" i="7"/>
  <c r="G73" i="7"/>
  <c r="I73" i="7"/>
  <c r="D3" i="6"/>
  <c r="D4" i="6"/>
  <c r="D5" i="6"/>
  <c r="D6" i="6"/>
  <c r="D7" i="6"/>
  <c r="B8" i="6"/>
  <c r="F18" i="6"/>
  <c r="I24" i="6"/>
  <c r="G51" i="6"/>
  <c r="E124" i="9" l="1"/>
  <c r="G123" i="9"/>
  <c r="G60" i="9"/>
  <c r="G112" i="9"/>
  <c r="G116" i="9"/>
  <c r="G48" i="9"/>
  <c r="D8" i="6"/>
  <c r="F70" i="7"/>
  <c r="G70" i="7" s="1"/>
  <c r="E9" i="2"/>
  <c r="E58" i="2" s="1"/>
  <c r="C9" i="2"/>
  <c r="C58" i="2" s="1"/>
  <c r="E9" i="4"/>
  <c r="E68" i="4" s="1"/>
  <c r="E72" i="4" s="1"/>
  <c r="C9" i="4"/>
  <c r="C68" i="4" s="1"/>
  <c r="C72" i="4" s="1"/>
  <c r="G32" i="3"/>
  <c r="E65" i="3"/>
  <c r="E69" i="3" s="1"/>
  <c r="C65" i="3"/>
  <c r="C69" i="3" s="1"/>
  <c r="G52" i="5"/>
  <c r="F29" i="1"/>
  <c r="D29" i="1"/>
  <c r="C34" i="15"/>
  <c r="E34" i="15" s="1"/>
  <c r="E22" i="11"/>
  <c r="G54" i="9"/>
  <c r="H42" i="8"/>
  <c r="I15" i="8"/>
  <c r="I17" i="8" s="1"/>
  <c r="F9" i="2"/>
  <c r="D9" i="2"/>
  <c r="G27" i="2"/>
  <c r="F9" i="4"/>
  <c r="F68" i="4" s="1"/>
  <c r="F72" i="4" s="1"/>
  <c r="D9" i="4"/>
  <c r="D68" i="4" s="1"/>
  <c r="D72" i="4" s="1"/>
  <c r="B9" i="4"/>
  <c r="G34" i="3"/>
  <c r="F9" i="3"/>
  <c r="F65" i="3" s="1"/>
  <c r="F69" i="3" s="1"/>
  <c r="D9" i="3"/>
  <c r="D65" i="3" s="1"/>
  <c r="D69" i="3" s="1"/>
  <c r="G27" i="3"/>
  <c r="G26" i="5"/>
  <c r="E23" i="12"/>
  <c r="H27" i="10"/>
  <c r="I27" i="10" s="1"/>
  <c r="E20" i="10"/>
  <c r="E50" i="10"/>
  <c r="E57" i="10" s="1"/>
  <c r="G9" i="4"/>
  <c r="G68" i="4" s="1"/>
  <c r="B68" i="4"/>
  <c r="B72" i="4" s="1"/>
  <c r="G72" i="4" s="1"/>
  <c r="H76" i="4" s="1"/>
  <c r="G34" i="2"/>
  <c r="F58" i="2"/>
  <c r="D58" i="2"/>
  <c r="G99" i="5"/>
  <c r="G102" i="5" s="1"/>
  <c r="B9" i="2"/>
  <c r="B9" i="3"/>
  <c r="B8" i="5"/>
  <c r="G8" i="5" s="1"/>
  <c r="B75" i="7"/>
  <c r="G27" i="9"/>
  <c r="B105" i="5"/>
  <c r="E27" i="10" l="1"/>
  <c r="G20" i="10"/>
  <c r="G27" i="10" s="1"/>
  <c r="G9" i="2"/>
  <c r="G58" i="2" s="1"/>
  <c r="B58" i="2"/>
  <c r="G9" i="3"/>
  <c r="G65" i="3" s="1"/>
  <c r="B65" i="3"/>
  <c r="B69" i="3" s="1"/>
  <c r="G69" i="3" s="1"/>
  <c r="G57" i="9"/>
  <c r="G124" i="9" s="1"/>
  <c r="E22" i="14" l="1"/>
  <c r="E23" i="14" l="1"/>
  <c r="E34" i="14" s="1"/>
  <c r="E36" i="14" s="1"/>
</calcChain>
</file>

<file path=xl/sharedStrings.xml><?xml version="1.0" encoding="utf-8"?>
<sst xmlns="http://schemas.openxmlformats.org/spreadsheetml/2006/main" count="727" uniqueCount="298">
  <si>
    <t>наименование</t>
  </si>
  <si>
    <t>сумма</t>
  </si>
  <si>
    <t>заработная плата</t>
  </si>
  <si>
    <t>налоги</t>
  </si>
  <si>
    <t>учеба</t>
  </si>
  <si>
    <t>кго</t>
  </si>
  <si>
    <t>тбо</t>
  </si>
  <si>
    <t>ктн</t>
  </si>
  <si>
    <t>возврат аренды</t>
  </si>
  <si>
    <t>журнал</t>
  </si>
  <si>
    <t>программа 1С</t>
  </si>
  <si>
    <t>ЛИТЕРАТУРА, ПЛАКАТЫ</t>
  </si>
  <si>
    <t>сертификат ключа ПФ</t>
  </si>
  <si>
    <t>ТЕПЛО ОФИС</t>
  </si>
  <si>
    <t>комус сибирь</t>
  </si>
  <si>
    <t>связь</t>
  </si>
  <si>
    <t>ЗАМКИ, ПЛОМБИР</t>
  </si>
  <si>
    <t>пескосмесь</t>
  </si>
  <si>
    <t>ИЗГОТОВЛЕНИЕ ТЕХ ПАСП ДОМА</t>
  </si>
  <si>
    <t>вода</t>
  </si>
  <si>
    <t>БАНК</t>
  </si>
  <si>
    <t>АРЕНДА ОФИСА</t>
  </si>
  <si>
    <t xml:space="preserve">моп ОФИСА </t>
  </si>
  <si>
    <t>стр (трубы, манометры)</t>
  </si>
  <si>
    <t>РКЦ</t>
  </si>
  <si>
    <t>сст</t>
  </si>
  <si>
    <t>СБРОС СНЕГА</t>
  </si>
  <si>
    <t>авансовые</t>
  </si>
  <si>
    <t>ИТОГО</t>
  </si>
  <si>
    <t>%</t>
  </si>
  <si>
    <t>ПЛОЩАДЬ ДОМА</t>
  </si>
  <si>
    <t>ЖИЛЫЕ</t>
  </si>
  <si>
    <t>НЕЖИЛЫЕ</t>
  </si>
  <si>
    <t>ОСТАТОК 2012 ГОДА</t>
  </si>
  <si>
    <t>ПОСТУПЛЕНИЯ</t>
  </si>
  <si>
    <t>ИЗГОТОВЛЕНИЕ ТЕХ ПАСПОРТА</t>
  </si>
  <si>
    <t>АНТЕННА</t>
  </si>
  <si>
    <t>ВОЗНАГРАЖДЕНИЕ СТАРШЕГО</t>
  </si>
  <si>
    <t>ЛИФТЫ</t>
  </si>
  <si>
    <t>ОБСЛУЖИВАНИЕ МУСОРОПРОВОДА</t>
  </si>
  <si>
    <t>КАП РЕМОНТ</t>
  </si>
  <si>
    <t>ОБСЛУЖИВАНИЕ ОПУ</t>
  </si>
  <si>
    <t>РЕМОНТ ОТМОСТКИ ДОМА</t>
  </si>
  <si>
    <t>РЕМОНТ ПОДЪЕЗДА</t>
  </si>
  <si>
    <t>СОДЕРЖАНИЕ ЖИЛЬЯ</t>
  </si>
  <si>
    <t>ТБО</t>
  </si>
  <si>
    <t>ТЕКУЩИЙ РЕМОНТ</t>
  </si>
  <si>
    <t>УСТАНОВКА ОПУ</t>
  </si>
  <si>
    <t>УСТАНОВКА ПОДВАЛЬНЫХ ОКОН</t>
  </si>
  <si>
    <t>ЭЛ ЭНЕРГИЯ МОП</t>
  </si>
  <si>
    <t>ЭЛ ЭНЕРГИЯ (ОДН)</t>
  </si>
  <si>
    <t>ПЕНИ</t>
  </si>
  <si>
    <t>от собственников</t>
  </si>
  <si>
    <t>АРЕНДА  КОНСТРУКТИВА</t>
  </si>
  <si>
    <t>возврат за аренду</t>
  </si>
  <si>
    <t>приход</t>
  </si>
  <si>
    <t>РАСХОД</t>
  </si>
  <si>
    <t xml:space="preserve">З/ПЛАТА </t>
  </si>
  <si>
    <t>НАЛОГИ</t>
  </si>
  <si>
    <t>РЕМОНТ ЦОКОЛЯ</t>
  </si>
  <si>
    <t>ВЫВОЗ КГО</t>
  </si>
  <si>
    <t>КОМУС-СИБИРЬ</t>
  </si>
  <si>
    <t>НПО ОРС</t>
  </si>
  <si>
    <t>ВЕРЕЩАГИН</t>
  </si>
  <si>
    <t>ВЫВОЗ ТБО</t>
  </si>
  <si>
    <t>РАСХОД БАНКА</t>
  </si>
  <si>
    <t>АВАНСОВЫЕ</t>
  </si>
  <si>
    <t>АДМИНИСТРАТИВНЫЕ РАСХОДЫ</t>
  </si>
  <si>
    <t>вывоз снега</t>
  </si>
  <si>
    <t>ОСТАТОК 2013 ГОДА</t>
  </si>
  <si>
    <t>Остаток 2013 (апрель)</t>
  </si>
  <si>
    <t>ПРИХОД ОТ МЕРИИ</t>
  </si>
  <si>
    <t>ОБСЛУЖИВАНИЕ ОФИСА(МОП)</t>
  </si>
  <si>
    <t>ОБСЛУЖИВАНИЕ ОФИСА (ТЕПЛО)</t>
  </si>
  <si>
    <t>РЕМОНТ КОЗЫРЬКА ДОМА</t>
  </si>
  <si>
    <t>РЕМОНТ КРОВЛИ(экспертиза)</t>
  </si>
  <si>
    <t>УСТАНОВКА ЛЮКА</t>
  </si>
  <si>
    <t>ГЕРМЕТИЗАЦИЯ ШВОВ</t>
  </si>
  <si>
    <t>УСТАНОВКА П/ЯЩИКОВ</t>
  </si>
  <si>
    <t xml:space="preserve">СУДЕБНЫЕ ИЗДЕРЖКИ </t>
  </si>
  <si>
    <t>РЕМОНТ ТЕПЛОУЗЛА</t>
  </si>
  <si>
    <t>ремонт водопровода в подвале</t>
  </si>
  <si>
    <t>БАНК ОСТАТОК</t>
  </si>
  <si>
    <t>ВОЗВРАТ В МЕРИЮ</t>
  </si>
  <si>
    <t>ФЗ 185</t>
  </si>
  <si>
    <t>ФЗ НА КРЫШУ</t>
  </si>
  <si>
    <t>Остаток 2013 (август)</t>
  </si>
  <si>
    <t>учеба председателя</t>
  </si>
  <si>
    <t>сотовая связь (аванс)</t>
  </si>
  <si>
    <t>метод книги (плакаты, журналы)</t>
  </si>
  <si>
    <t>монтаж видеонаблюдения</t>
  </si>
  <si>
    <t>установка счетчика в офис</t>
  </si>
  <si>
    <t>КТН (картриджи)</t>
  </si>
  <si>
    <t>ремонт крылец</t>
  </si>
  <si>
    <t>ремонт козырьков</t>
  </si>
  <si>
    <t>востановление освещения (офис)</t>
  </si>
  <si>
    <t>Леруа</t>
  </si>
  <si>
    <t>обслуживание программы 1С</t>
  </si>
  <si>
    <t>Остаток 2012 года</t>
  </si>
  <si>
    <t>Начисление</t>
  </si>
  <si>
    <t>СУБСИДИЯ ДЕРЕВЬЯ</t>
  </si>
  <si>
    <t>ИТОГО ПРИХОД</t>
  </si>
  <si>
    <t>РЕМОНТ КРЫЛЕЦ</t>
  </si>
  <si>
    <t>Пескосменсь, реагент</t>
  </si>
  <si>
    <t>ИЗГОТОВЛЕНИЕ ТЕХ ПАСПОРТА ДОМА</t>
  </si>
  <si>
    <t>УСТАНОВКА ЛЮКА, ДВЕРЕЙ,ОКОН</t>
  </si>
  <si>
    <t>ВИДЕОНАБЛЮДЕНИЕ</t>
  </si>
  <si>
    <t>ВЫВОЗ СНЕГА</t>
  </si>
  <si>
    <t>восстановление освещения</t>
  </si>
  <si>
    <t>СТР )манометры, трубы и т.д)</t>
  </si>
  <si>
    <t>пломбир, ломбы, замки</t>
  </si>
  <si>
    <t>КАПРЕМОНТ</t>
  </si>
  <si>
    <t>банк остаток</t>
  </si>
  <si>
    <t>ПОДЪЕЗД</t>
  </si>
  <si>
    <t>деревья субсидия</t>
  </si>
  <si>
    <t>остаток</t>
  </si>
  <si>
    <t>зарплата</t>
  </si>
  <si>
    <t>налог</t>
  </si>
  <si>
    <t>аренда</t>
  </si>
  <si>
    <t>а</t>
  </si>
  <si>
    <t>сибирский климат</t>
  </si>
  <si>
    <t>ремонт отмостки</t>
  </si>
  <si>
    <t>ремонт швов</t>
  </si>
  <si>
    <t>сброс снега</t>
  </si>
  <si>
    <t>итого</t>
  </si>
  <si>
    <r>
      <t>Ростехинвентар</t>
    </r>
    <r>
      <rPr>
        <sz val="10"/>
        <rFont val="Arial"/>
        <family val="2"/>
        <charset val="204"/>
      </rPr>
      <t xml:space="preserve"> (изготовление техпаспорта)</t>
    </r>
  </si>
  <si>
    <r>
      <t>Баранцев</t>
    </r>
    <r>
      <rPr>
        <sz val="10"/>
        <rFont val="Arial"/>
        <family val="2"/>
        <charset val="204"/>
      </rPr>
      <t xml:space="preserve"> (установка видеонаблюдения</t>
    </r>
  </si>
  <si>
    <r>
      <t>Ресенансстрах (</t>
    </r>
    <r>
      <rPr>
        <sz val="10"/>
        <rFont val="Arial"/>
        <family val="2"/>
        <charset val="204"/>
      </rPr>
      <t>лифт)</t>
    </r>
  </si>
  <si>
    <t>Пескосмесь (АвтоСтройРесурс)</t>
  </si>
  <si>
    <t>учеба, литература, штамп</t>
  </si>
  <si>
    <t>ящики почтовые</t>
  </si>
  <si>
    <t>таблички на дома</t>
  </si>
  <si>
    <t>пломбир, пломбы, замки</t>
  </si>
  <si>
    <t>связь (МТС, теле2, Ростелеком)</t>
  </si>
  <si>
    <r>
      <t xml:space="preserve">СибПроэкИнжиринг </t>
    </r>
    <r>
      <rPr>
        <sz val="10"/>
        <rFont val="Arial"/>
        <family val="2"/>
        <charset val="204"/>
      </rPr>
      <t>(эк кровля)</t>
    </r>
  </si>
  <si>
    <t>Установка ОПУ ЭЭ</t>
  </si>
  <si>
    <r>
      <t xml:space="preserve">Филипчик </t>
    </r>
    <r>
      <rPr>
        <sz val="10"/>
        <rFont val="Arial"/>
        <family val="2"/>
        <charset val="204"/>
      </rPr>
      <t>Ремонт фасада</t>
    </r>
  </si>
  <si>
    <r>
      <t>Филипчик</t>
    </r>
    <r>
      <rPr>
        <sz val="10"/>
        <rFont val="Arial"/>
        <family val="2"/>
        <charset val="204"/>
      </rPr>
      <t xml:space="preserve"> Ремонт подъезда</t>
    </r>
  </si>
  <si>
    <r>
      <t>Квинта</t>
    </r>
    <r>
      <rPr>
        <sz val="10"/>
        <rFont val="Arial"/>
        <family val="2"/>
        <charset val="204"/>
      </rPr>
      <t xml:space="preserve"> (шлифмашина, круги отрезные)</t>
    </r>
  </si>
  <si>
    <r>
      <t>Трейдсервис</t>
    </r>
    <r>
      <rPr>
        <sz val="10"/>
        <rFont val="Arial"/>
        <family val="2"/>
        <charset val="204"/>
      </rPr>
      <t xml:space="preserve"> (материалы для компьютера)</t>
    </r>
  </si>
  <si>
    <r>
      <t>КТН</t>
    </r>
    <r>
      <rPr>
        <sz val="10"/>
        <rFont val="Arial"/>
        <family val="2"/>
        <charset val="204"/>
      </rPr>
      <t xml:space="preserve"> (картриджи)</t>
    </r>
  </si>
  <si>
    <r>
      <t xml:space="preserve">Сибэкспертная </t>
    </r>
    <r>
      <rPr>
        <sz val="10"/>
        <rFont val="Arial"/>
        <family val="2"/>
        <charset val="204"/>
      </rPr>
      <t>(лифт)</t>
    </r>
  </si>
  <si>
    <r>
      <t>ВИРТ</t>
    </r>
    <r>
      <rPr>
        <sz val="10"/>
        <rFont val="Arial"/>
        <family val="2"/>
        <charset val="204"/>
      </rPr>
      <t xml:space="preserve"> (монтаж трубопровода)</t>
    </r>
  </si>
  <si>
    <t>ВОДА</t>
  </si>
  <si>
    <t>Сантал</t>
  </si>
  <si>
    <t>установка двери в подвал</t>
  </si>
  <si>
    <t>установка люка</t>
  </si>
  <si>
    <t>установка окон</t>
  </si>
  <si>
    <r>
      <t>антигололедный реагент</t>
    </r>
    <r>
      <rPr>
        <b/>
        <sz val="10"/>
        <rFont val="Arial"/>
        <family val="2"/>
        <charset val="204"/>
      </rPr>
      <t xml:space="preserve"> (Стройдинг)</t>
    </r>
  </si>
  <si>
    <r>
      <t>Леруа</t>
    </r>
    <r>
      <rPr>
        <sz val="10"/>
        <rFont val="Arial"/>
        <family val="2"/>
        <charset val="204"/>
      </rPr>
      <t xml:space="preserve"> (аванс)</t>
    </r>
  </si>
  <si>
    <r>
      <t xml:space="preserve">Альянс </t>
    </r>
    <r>
      <rPr>
        <sz val="10"/>
        <rFont val="Arial"/>
        <family val="2"/>
        <charset val="204"/>
      </rPr>
      <t>(замена труб ТУ)</t>
    </r>
  </si>
  <si>
    <r>
      <t xml:space="preserve">ССТ </t>
    </r>
    <r>
      <rPr>
        <sz val="10"/>
        <rFont val="Arial"/>
        <family val="2"/>
        <charset val="204"/>
      </rPr>
      <t>(обслужив ОДПУ)</t>
    </r>
  </si>
  <si>
    <r>
      <t xml:space="preserve">Альянс </t>
    </r>
    <r>
      <rPr>
        <sz val="10"/>
        <rFont val="Arial"/>
        <family val="2"/>
        <charset val="204"/>
      </rPr>
      <t>(обслужив ОДПУ)</t>
    </r>
  </si>
  <si>
    <r>
      <t xml:space="preserve">ССветТ </t>
    </r>
    <r>
      <rPr>
        <sz val="10"/>
        <rFont val="Arial"/>
        <family val="2"/>
        <charset val="204"/>
      </rPr>
      <t>(все для ээ)</t>
    </r>
  </si>
  <si>
    <r>
      <t>СТР</t>
    </r>
    <r>
      <rPr>
        <sz val="10"/>
        <rFont val="Arial"/>
        <family val="2"/>
        <charset val="204"/>
      </rPr>
      <t xml:space="preserve"> (все для ГВС,ХВС, отопл, канал)</t>
    </r>
  </si>
  <si>
    <r>
      <t>Сороежка</t>
    </r>
    <r>
      <rPr>
        <sz val="10"/>
        <rFont val="Arial"/>
        <family val="2"/>
        <charset val="204"/>
      </rPr>
      <t xml:space="preserve"> (вывоз ТБО)</t>
    </r>
  </si>
  <si>
    <r>
      <t>СервисТехнологии</t>
    </r>
    <r>
      <rPr>
        <sz val="10"/>
        <rFont val="Arial"/>
        <family val="2"/>
        <charset val="204"/>
      </rPr>
      <t xml:space="preserve"> (обнов 1С)</t>
    </r>
  </si>
  <si>
    <r>
      <t>Комус-Сибирь</t>
    </r>
    <r>
      <rPr>
        <sz val="10"/>
        <rFont val="Arial"/>
        <family val="2"/>
        <charset val="204"/>
      </rPr>
      <t xml:space="preserve"> (бумага, канцелярия, мешки для мусора, моющие средства для уборщ, спецодежда, спецобувь)</t>
    </r>
  </si>
  <si>
    <r>
      <t xml:space="preserve">Валанд </t>
    </r>
    <r>
      <rPr>
        <sz val="10"/>
        <rFont val="Arial"/>
        <family val="2"/>
        <charset val="204"/>
      </rPr>
      <t>(лифт)</t>
    </r>
  </si>
  <si>
    <r>
      <t>ЦМИ</t>
    </r>
    <r>
      <rPr>
        <sz val="10"/>
        <rFont val="Arial"/>
        <family val="2"/>
        <charset val="204"/>
      </rPr>
      <t xml:space="preserve"> (аренда офиса)</t>
    </r>
  </si>
  <si>
    <r>
      <t>СтройМонтажН</t>
    </r>
    <r>
      <rPr>
        <sz val="10"/>
        <rFont val="Arial"/>
        <family val="2"/>
        <charset val="204"/>
      </rPr>
      <t xml:space="preserve"> ремонт козырьков</t>
    </r>
  </si>
  <si>
    <r>
      <t>СтройМонтажН</t>
    </r>
    <r>
      <rPr>
        <sz val="10"/>
        <rFont val="Arial"/>
        <family val="2"/>
        <charset val="204"/>
      </rPr>
      <t xml:space="preserve"> вывоз ТБО</t>
    </r>
  </si>
  <si>
    <r>
      <t>СтройМонтажН</t>
    </r>
    <r>
      <rPr>
        <sz val="10"/>
        <rFont val="Arial"/>
        <family val="2"/>
        <charset val="204"/>
      </rPr>
      <t xml:space="preserve"> (механизированная уборка)</t>
    </r>
  </si>
  <si>
    <r>
      <t>ТрансАльянс</t>
    </r>
    <r>
      <rPr>
        <sz val="10"/>
        <rFont val="Arial"/>
        <family val="2"/>
        <charset val="204"/>
      </rPr>
      <t xml:space="preserve"> (вывоз КГО)</t>
    </r>
  </si>
  <si>
    <r>
      <t>СИБЭКО</t>
    </r>
    <r>
      <rPr>
        <sz val="10"/>
        <rFont val="Arial"/>
        <family val="2"/>
        <charset val="204"/>
      </rPr>
      <t xml:space="preserve"> (МОП, ОДН)</t>
    </r>
  </si>
  <si>
    <t>НПО ОРС (РКЦ)</t>
  </si>
  <si>
    <t>ВОЗВРАТ В МЭРИЮ</t>
  </si>
  <si>
    <r>
      <t>Верещагин</t>
    </r>
    <r>
      <rPr>
        <sz val="10"/>
        <rFont val="Arial"/>
        <family val="2"/>
        <charset val="204"/>
      </rPr>
      <t xml:space="preserve"> (материалы, инструменты)</t>
    </r>
  </si>
  <si>
    <r>
      <t xml:space="preserve">Горводоканал </t>
    </r>
    <r>
      <rPr>
        <sz val="10"/>
        <rFont val="Arial"/>
        <family val="2"/>
        <charset val="204"/>
      </rPr>
      <t>(отключение от ХВС)</t>
    </r>
  </si>
  <si>
    <r>
      <t xml:space="preserve">СИБЭКО </t>
    </r>
    <r>
      <rPr>
        <sz val="10"/>
        <rFont val="Arial"/>
        <family val="2"/>
        <charset val="204"/>
      </rPr>
      <t>(тепло в офис)</t>
    </r>
  </si>
  <si>
    <t>кап ремонт 185</t>
  </si>
  <si>
    <t>расход</t>
  </si>
  <si>
    <t>субсидия на деревья</t>
  </si>
  <si>
    <t>моп</t>
  </si>
  <si>
    <t>офис</t>
  </si>
  <si>
    <t>маст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</si>
  <si>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</si>
  <si>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</si>
  <si>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</si>
  <si>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</si>
  <si>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</si>
  <si>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</si>
  <si>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</si>
  <si>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</si>
  <si>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</si>
  <si>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</si>
  <si>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</si>
  <si>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</si>
  <si>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од</t>
  </si>
  <si>
    <t>Остаток 2012 год.</t>
  </si>
  <si>
    <t>З/плата</t>
  </si>
  <si>
    <t>Налоги</t>
  </si>
  <si>
    <t>Услуги банка</t>
  </si>
  <si>
    <t>Автостройресурс  (пескосмесь)</t>
  </si>
  <si>
    <t>Сибирский климат (сброс снега)</t>
  </si>
  <si>
    <t>Пломба (пломбир, пломбы, замки)</t>
  </si>
  <si>
    <t>Связь</t>
  </si>
  <si>
    <t>Квинта (электроинструмент)</t>
  </si>
  <si>
    <t>Трейдсервис (материалы для ПК)</t>
  </si>
  <si>
    <t>КТН (картридж)</t>
  </si>
  <si>
    <t>Вода</t>
  </si>
  <si>
    <t>Стройдинг (антигололедный реагент)</t>
  </si>
  <si>
    <t>СервиТехнологии (обновление 1С)</t>
  </si>
  <si>
    <t>Комус -Сибирь(спецодежда, материалы для дворника, технички, канцелярия)</t>
  </si>
  <si>
    <t>Аренда офиса</t>
  </si>
  <si>
    <t>СтройМонтажН (механизированная уборка)</t>
  </si>
  <si>
    <t>Сибэко (МОП,ОДН)</t>
  </si>
  <si>
    <t>Авансовые (юруслуги, транспортные расходы, материалы на аварийку)</t>
  </si>
  <si>
    <t>Сибэко (тепло офис)</t>
  </si>
  <si>
    <t>Сибирский климат  (ремонт отмостки)</t>
  </si>
  <si>
    <t>Сибирский климат  (ремонт крылец)</t>
  </si>
  <si>
    <t>Сибирский климат  (ремонт швов)</t>
  </si>
  <si>
    <t>Баранцев (видеонаблюдение)</t>
  </si>
  <si>
    <t>Профлист (почтовые ящики)</t>
  </si>
  <si>
    <t>Таблички для домов</t>
  </si>
  <si>
    <t>Филиппчик (ремонт цоколя)</t>
  </si>
  <si>
    <t>Филиппчик (ремонт подъезда)</t>
  </si>
  <si>
    <t>Леруа (аванс)</t>
  </si>
  <si>
    <t>ССвеТ (все для ээ)</t>
  </si>
  <si>
    <t>СТР (все для ГВС,ХГВ, канал)</t>
  </si>
  <si>
    <t>СтройМонтажН (ремонт козырьков)</t>
  </si>
  <si>
    <t>Верещагин (материалы)</t>
  </si>
  <si>
    <t>Горводоканал</t>
  </si>
  <si>
    <r>
      <t xml:space="preserve">Росттехинвентаризация </t>
    </r>
    <r>
      <rPr>
        <sz val="10"/>
        <rFont val="Arial"/>
        <family val="2"/>
        <charset val="204"/>
      </rPr>
      <t>(изготовление техпаспорта)</t>
    </r>
  </si>
  <si>
    <t>Обслуживание лифта</t>
  </si>
  <si>
    <t>Страхование</t>
  </si>
  <si>
    <t xml:space="preserve">Проверка </t>
  </si>
  <si>
    <t>Валанд</t>
  </si>
  <si>
    <t>Капитальный ремонт</t>
  </si>
  <si>
    <t>СибПроэктИнжиринг (эксп кровли)</t>
  </si>
  <si>
    <t>Капремонт</t>
  </si>
  <si>
    <t>Возврат в МЭРИЮ</t>
  </si>
  <si>
    <t>Содержание ОДПУ</t>
  </si>
  <si>
    <t>ССТ</t>
  </si>
  <si>
    <t xml:space="preserve">Альянс </t>
  </si>
  <si>
    <t>поступление</t>
  </si>
  <si>
    <t>замена ОПУ ГВС и отопления</t>
  </si>
  <si>
    <t>расчетно кассовый центр</t>
  </si>
  <si>
    <t>аренда конструктива</t>
  </si>
  <si>
    <t>мэрия</t>
  </si>
  <si>
    <t>обрезка деревьев</t>
  </si>
  <si>
    <t>ав адм</t>
  </si>
  <si>
    <t>Дом №5 2014</t>
  </si>
  <si>
    <t>Дом №5 2013</t>
  </si>
  <si>
    <t>орс</t>
  </si>
  <si>
    <t>штрафы</t>
  </si>
  <si>
    <t>Начислено</t>
  </si>
  <si>
    <t>антенна</t>
  </si>
  <si>
    <t>Вознаграждение старшему по дому</t>
  </si>
  <si>
    <t>лифт</t>
  </si>
  <si>
    <t>Обслуживание мусоропровода</t>
  </si>
  <si>
    <t>замена ОПУ ГВС и отоп</t>
  </si>
  <si>
    <t>кап.ремонт</t>
  </si>
  <si>
    <t>изготовление тех паспорта</t>
  </si>
  <si>
    <t>обслуживание опу</t>
  </si>
  <si>
    <t>расч. Касс. Центр</t>
  </si>
  <si>
    <t>Ремонт подъезда дома</t>
  </si>
  <si>
    <t>содержание жилья</t>
  </si>
  <si>
    <t>текущий ремонт</t>
  </si>
  <si>
    <t>установка подвал окон</t>
  </si>
  <si>
    <t>установка ОПУ э/э</t>
  </si>
  <si>
    <t>эл.энергия моп</t>
  </si>
  <si>
    <t>эл.энргия одн</t>
  </si>
  <si>
    <t>Пени</t>
  </si>
  <si>
    <t>начисления</t>
  </si>
  <si>
    <t xml:space="preserve"> поступления</t>
  </si>
  <si>
    <t xml:space="preserve"> расход</t>
  </si>
  <si>
    <t>поступления</t>
  </si>
  <si>
    <t>11 дом</t>
  </si>
  <si>
    <t>9 дом</t>
  </si>
  <si>
    <t>7 дом</t>
  </si>
  <si>
    <t>13 дом</t>
  </si>
  <si>
    <t>13 А дом</t>
  </si>
  <si>
    <t>конструктивы</t>
  </si>
  <si>
    <t>конструктив</t>
  </si>
  <si>
    <t>нежилые</t>
  </si>
  <si>
    <t>остаток 2013</t>
  </si>
  <si>
    <t>снято автоматически</t>
  </si>
  <si>
    <t>остальное</t>
  </si>
  <si>
    <t>всего</t>
  </si>
  <si>
    <t>ВСЕГО</t>
  </si>
  <si>
    <t>автоматически удержано</t>
  </si>
  <si>
    <t>снято автоматически ОРС</t>
  </si>
  <si>
    <t xml:space="preserve">приход от сторонних </t>
  </si>
  <si>
    <t>СибЭнергоПром (установка ОДПУ ЭЭ)</t>
  </si>
  <si>
    <t xml:space="preserve">остаток 2013 года </t>
  </si>
  <si>
    <t>ИТОГО РАСХОД</t>
  </si>
  <si>
    <t>Сантал (установка подв окон)</t>
  </si>
  <si>
    <t>Сантал (установка люка)</t>
  </si>
  <si>
    <t>Сороежка ТБО</t>
  </si>
  <si>
    <t>Альянс (замена труб ТУ),Вирт</t>
  </si>
  <si>
    <t>ТрансАльянс (вывоз КГО),Строймон</t>
  </si>
  <si>
    <t>Сантал (установка дверь)</t>
  </si>
  <si>
    <t>Учеба</t>
  </si>
  <si>
    <t>подпись эл</t>
  </si>
  <si>
    <t>журналы</t>
  </si>
  <si>
    <t>вознаграждение старшего</t>
  </si>
  <si>
    <t>обслуживание мусоропровода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</si>
</sst>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"/>
    <numFmt numFmtId="165" formatCode="#,##0.00_р_.;[Red]#,##0.00_р_."/>
    <numFmt numFmtId="166" formatCode="#,##0.00_р_."/>
    <numFmt numFmtId="167" formatCode="#,##0.00;[Red]#,##0.00"/>
  </numFmts>
  <fonts count="22" x14ac:knownFonts="1"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0" fontId="3" fillId="0" borderId="1" xfId="0" applyNumberFormat="1" applyFont="1" applyBorder="1"/>
    <xf numFmtId="0" fontId="2" fillId="2" borderId="1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0" fillId="2" borderId="0" xfId="0" applyFill="1"/>
    <xf numFmtId="0" fontId="2" fillId="3" borderId="1" xfId="0" applyFont="1" applyFill="1" applyBorder="1"/>
    <xf numFmtId="0" fontId="4" fillId="3" borderId="1" xfId="0" applyFont="1" applyFill="1" applyBorder="1"/>
    <xf numFmtId="0" fontId="5" fillId="3" borderId="0" xfId="0" applyFont="1" applyFill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0" xfId="0" applyFont="1" applyFill="1"/>
    <xf numFmtId="0" fontId="3" fillId="0" borderId="1" xfId="0" applyFont="1" applyFill="1" applyBorder="1"/>
    <xf numFmtId="0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1" xfId="0" applyFont="1" applyBorder="1"/>
    <xf numFmtId="10" fontId="9" fillId="0" borderId="1" xfId="0" applyNumberFormat="1" applyFont="1" applyBorder="1"/>
    <xf numFmtId="0" fontId="9" fillId="0" borderId="0" xfId="0" applyFont="1"/>
    <xf numFmtId="2" fontId="10" fillId="0" borderId="1" xfId="0" applyNumberFormat="1" applyFont="1" applyBorder="1"/>
    <xf numFmtId="0" fontId="11" fillId="0" borderId="0" xfId="0" applyFont="1"/>
    <xf numFmtId="0" fontId="10" fillId="0" borderId="0" xfId="0" applyFont="1"/>
    <xf numFmtId="0" fontId="0" fillId="0" borderId="1" xfId="0" applyBorder="1"/>
    <xf numFmtId="0" fontId="12" fillId="0" borderId="1" xfId="0" applyFont="1" applyBorder="1"/>
    <xf numFmtId="0" fontId="12" fillId="0" borderId="0" xfId="0" applyFont="1"/>
    <xf numFmtId="0" fontId="0" fillId="0" borderId="1" xfId="0" applyFont="1" applyBorder="1"/>
    <xf numFmtId="0" fontId="0" fillId="0" borderId="0" xfId="0" applyFont="1"/>
    <xf numFmtId="0" fontId="1" fillId="0" borderId="1" xfId="0" applyFont="1" applyBorder="1"/>
    <xf numFmtId="0" fontId="10" fillId="0" borderId="1" xfId="0" applyFont="1" applyBorder="1"/>
    <xf numFmtId="0" fontId="0" fillId="0" borderId="1" xfId="0" applyBorder="1" applyAlignment="1">
      <alignment horizontal="right"/>
    </xf>
    <xf numFmtId="0" fontId="13" fillId="0" borderId="1" xfId="0" applyFont="1" applyBorder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5" fillId="0" borderId="1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/>
    <xf numFmtId="0" fontId="5" fillId="0" borderId="0" xfId="0" applyFont="1"/>
    <xf numFmtId="0" fontId="16" fillId="0" borderId="1" xfId="0" applyFont="1" applyBorder="1"/>
    <xf numFmtId="0" fontId="11" fillId="0" borderId="1" xfId="0" applyFont="1" applyBorder="1"/>
    <xf numFmtId="0" fontId="17" fillId="0" borderId="1" xfId="0" applyFont="1" applyBorder="1"/>
    <xf numFmtId="0" fontId="18" fillId="0" borderId="0" xfId="0" applyFont="1"/>
    <xf numFmtId="10" fontId="0" fillId="0" borderId="0" xfId="0" applyNumberFormat="1"/>
    <xf numFmtId="0" fontId="0" fillId="0" borderId="0" xfId="0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1" xfId="0" applyFont="1" applyBorder="1"/>
    <xf numFmtId="0" fontId="15" fillId="0" borderId="1" xfId="0" applyFont="1" applyBorder="1"/>
    <xf numFmtId="0" fontId="13" fillId="0" borderId="1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6" xfId="0" applyFont="1" applyFill="1" applyBorder="1"/>
    <xf numFmtId="0" fontId="0" fillId="0" borderId="6" xfId="0" applyBorder="1"/>
    <xf numFmtId="0" fontId="0" fillId="0" borderId="6" xfId="0" applyFont="1" applyFill="1" applyBorder="1"/>
    <xf numFmtId="0" fontId="13" fillId="0" borderId="6" xfId="0" applyFont="1" applyFill="1" applyBorder="1"/>
    <xf numFmtId="0" fontId="0" fillId="0" borderId="6" xfId="0" applyFill="1" applyBorder="1"/>
    <xf numFmtId="0" fontId="13" fillId="0" borderId="6" xfId="0" applyFont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6" borderId="6" xfId="0" applyFill="1" applyBorder="1"/>
    <xf numFmtId="0" fontId="0" fillId="6" borderId="7" xfId="0" applyFill="1" applyBorder="1"/>
    <xf numFmtId="0" fontId="13" fillId="6" borderId="6" xfId="0" applyFont="1" applyFill="1" applyBorder="1"/>
    <xf numFmtId="0" fontId="13" fillId="5" borderId="8" xfId="0" applyFont="1" applyFill="1" applyBorder="1"/>
    <xf numFmtId="0" fontId="13" fillId="0" borderId="7" xfId="0" applyFont="1" applyFill="1" applyBorder="1"/>
    <xf numFmtId="0" fontId="1" fillId="0" borderId="0" xfId="0" applyFont="1" applyFill="1" applyBorder="1"/>
    <xf numFmtId="0" fontId="13" fillId="0" borderId="7" xfId="0" applyFont="1" applyBorder="1"/>
    <xf numFmtId="0" fontId="13" fillId="6" borderId="7" xfId="0" applyFont="1" applyFill="1" applyBorder="1"/>
    <xf numFmtId="0" fontId="0" fillId="0" borderId="7" xfId="0" applyBorder="1"/>
    <xf numFmtId="0" fontId="13" fillId="0" borderId="0" xfId="0" applyFont="1" applyFill="1" applyBorder="1"/>
    <xf numFmtId="0" fontId="0" fillId="0" borderId="6" xfId="0" applyBorder="1" applyAlignment="1">
      <alignment horizontal="right"/>
    </xf>
    <xf numFmtId="0" fontId="13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0" xfId="0" applyFont="1" applyBorder="1"/>
    <xf numFmtId="0" fontId="0" fillId="0" borderId="12" xfId="0" applyBorder="1" applyAlignment="1">
      <alignment horizontal="right"/>
    </xf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Fill="1" applyBorder="1"/>
    <xf numFmtId="0" fontId="13" fillId="0" borderId="14" xfId="0" applyFont="1" applyBorder="1" applyAlignment="1">
      <alignment horizontal="right"/>
    </xf>
    <xf numFmtId="0" fontId="13" fillId="0" borderId="15" xfId="0" applyFont="1" applyBorder="1"/>
    <xf numFmtId="0" fontId="13" fillId="0" borderId="11" xfId="0" applyFont="1" applyBorder="1"/>
    <xf numFmtId="0" fontId="13" fillId="5" borderId="13" xfId="0" applyFont="1" applyFill="1" applyBorder="1"/>
    <xf numFmtId="0" fontId="13" fillId="5" borderId="11" xfId="0" applyFont="1" applyFill="1" applyBorder="1"/>
    <xf numFmtId="0" fontId="1" fillId="6" borderId="6" xfId="0" applyFont="1" applyFill="1" applyBorder="1"/>
    <xf numFmtId="165" fontId="13" fillId="6" borderId="6" xfId="0" applyNumberFormat="1" applyFont="1" applyFill="1" applyBorder="1"/>
    <xf numFmtId="0" fontId="0" fillId="6" borderId="0" xfId="0" applyFont="1" applyFill="1"/>
    <xf numFmtId="0" fontId="0" fillId="6" borderId="6" xfId="0" applyFont="1" applyFill="1" applyBorder="1"/>
    <xf numFmtId="166" fontId="13" fillId="6" borderId="6" xfId="0" applyNumberFormat="1" applyFont="1" applyFill="1" applyBorder="1"/>
    <xf numFmtId="0" fontId="13" fillId="6" borderId="0" xfId="0" applyFont="1" applyFill="1"/>
    <xf numFmtId="165" fontId="0" fillId="6" borderId="6" xfId="0" applyNumberFormat="1" applyFont="1" applyFill="1" applyBorder="1"/>
    <xf numFmtId="166" fontId="0" fillId="6" borderId="6" xfId="0" applyNumberFormat="1" applyFont="1" applyFill="1" applyBorder="1"/>
    <xf numFmtId="165" fontId="13" fillId="6" borderId="16" xfId="0" applyNumberFormat="1" applyFont="1" applyFill="1" applyBorder="1"/>
    <xf numFmtId="165" fontId="0" fillId="6" borderId="16" xfId="0" applyNumberFormat="1" applyFont="1" applyFill="1" applyBorder="1"/>
    <xf numFmtId="0" fontId="0" fillId="6" borderId="17" xfId="0" applyFont="1" applyFill="1" applyBorder="1"/>
    <xf numFmtId="0" fontId="0" fillId="6" borderId="1" xfId="0" applyFont="1" applyFill="1" applyBorder="1"/>
    <xf numFmtId="0" fontId="5" fillId="6" borderId="6" xfId="0" applyFont="1" applyFill="1" applyBorder="1"/>
    <xf numFmtId="0" fontId="1" fillId="6" borderId="0" xfId="0" applyFont="1" applyFill="1"/>
    <xf numFmtId="0" fontId="1" fillId="6" borderId="1" xfId="0" applyFont="1" applyFill="1" applyBorder="1"/>
    <xf numFmtId="0" fontId="13" fillId="6" borderId="1" xfId="0" applyFont="1" applyFill="1" applyBorder="1"/>
    <xf numFmtId="0" fontId="0" fillId="6" borderId="6" xfId="0" applyFont="1" applyFill="1" applyBorder="1" applyAlignment="1">
      <alignment wrapText="1"/>
    </xf>
    <xf numFmtId="0" fontId="8" fillId="6" borderId="6" xfId="0" applyFont="1" applyFill="1" applyBorder="1"/>
    <xf numFmtId="0" fontId="8" fillId="6" borderId="0" xfId="0" applyFont="1" applyFill="1"/>
    <xf numFmtId="167" fontId="13" fillId="6" borderId="6" xfId="0" applyNumberFormat="1" applyFont="1" applyFill="1" applyBorder="1"/>
    <xf numFmtId="0" fontId="13" fillId="6" borderId="0" xfId="0" applyFont="1" applyFill="1" applyBorder="1"/>
    <xf numFmtId="167" fontId="0" fillId="6" borderId="0" xfId="0" applyNumberFormat="1" applyFont="1" applyFill="1"/>
    <xf numFmtId="165" fontId="20" fillId="6" borderId="6" xfId="0" applyNumberFormat="1" applyFont="1" applyFill="1" applyBorder="1"/>
    <xf numFmtId="165" fontId="21" fillId="6" borderId="6" xfId="0" applyNumberFormat="1" applyFont="1" applyFill="1" applyBorder="1"/>
    <xf numFmtId="0" fontId="1" fillId="6" borderId="6" xfId="0" applyFont="1" applyFill="1" applyBorder="1" applyAlignment="1">
      <alignment horizontal="center"/>
    </xf>
    <xf numFmtId="165" fontId="13" fillId="6" borderId="6" xfId="0" applyNumberFormat="1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10" fontId="13" fillId="6" borderId="6" xfId="0" applyNumberFormat="1" applyFont="1" applyFill="1" applyBorder="1" applyAlignment="1">
      <alignment horizontal="center"/>
    </xf>
    <xf numFmtId="0" fontId="13" fillId="5" borderId="6" xfId="0" applyFont="1" applyFill="1" applyBorder="1"/>
    <xf numFmtId="0" fontId="13" fillId="5" borderId="6" xfId="0" applyFont="1" applyFill="1" applyBorder="1" applyAlignment="1">
      <alignment wrapText="1"/>
    </xf>
    <xf numFmtId="0" fontId="0" fillId="5" borderId="6" xfId="0" applyFont="1" applyFill="1" applyBorder="1"/>
    <xf numFmtId="0" fontId="13" fillId="5" borderId="3" xfId="0" applyFont="1" applyFill="1" applyBorder="1"/>
    <xf numFmtId="0" fontId="1" fillId="5" borderId="6" xfId="0" applyFont="1" applyFill="1" applyBorder="1"/>
    <xf numFmtId="0" fontId="13" fillId="6" borderId="0" xfId="0" applyFont="1" applyFill="1" applyAlignment="1">
      <alignment horizontal="center"/>
    </xf>
    <xf numFmtId="165" fontId="20" fillId="6" borderId="16" xfId="0" applyNumberFormat="1" applyFont="1" applyFill="1" applyBorder="1"/>
    <xf numFmtId="165" fontId="21" fillId="6" borderId="16" xfId="0" applyNumberFormat="1" applyFont="1" applyFill="1" applyBorder="1"/>
    <xf numFmtId="165" fontId="20" fillId="5" borderId="6" xfId="0" applyNumberFormat="1" applyFont="1" applyFill="1" applyBorder="1"/>
    <xf numFmtId="165" fontId="21" fillId="5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ySplit="1"/>
      <selection activeCell="G4" sqref="G4"/>
      <selection pane="bottomLeft"/>
    </sheetView>
  </sheetViews>
  <sheetFormatPr defaultColWidth="11.5703125" defaultRowHeight="12.75" x14ac:dyDescent="0.2"/>
  <cols>
    <col min="1" max="1" width="39.140625" style="1" customWidth="1"/>
    <col min="2" max="2" width="12.28515625" customWidth="1"/>
    <col min="7" max="7" width="13.28515625" customWidth="1"/>
  </cols>
  <sheetData>
    <row r="1" spans="1:8" s="3" customFormat="1" ht="14.25" x14ac:dyDescent="0.2">
      <c r="A1" s="2"/>
      <c r="B1" s="2"/>
      <c r="C1" s="2">
        <v>5</v>
      </c>
      <c r="D1" s="2">
        <v>7</v>
      </c>
      <c r="E1" s="2">
        <v>9</v>
      </c>
      <c r="F1" s="2">
        <v>11</v>
      </c>
      <c r="G1" s="2">
        <v>13</v>
      </c>
    </row>
    <row r="2" spans="1:8" ht="14.25" x14ac:dyDescent="0.2">
      <c r="A2" s="4" t="s">
        <v>0</v>
      </c>
      <c r="B2" s="5" t="s">
        <v>1</v>
      </c>
      <c r="C2" s="6">
        <v>0.21360000000000001</v>
      </c>
      <c r="D2" s="6">
        <v>0.21250000000000002</v>
      </c>
      <c r="E2" s="6">
        <v>0.2195</v>
      </c>
      <c r="F2" s="6">
        <v>0.21660000000000001</v>
      </c>
      <c r="G2" s="6">
        <v>0.13780000000000001</v>
      </c>
    </row>
    <row r="3" spans="1:8" s="9" customFormat="1" ht="14.25" x14ac:dyDescent="0.2">
      <c r="A3" s="7" t="s">
        <v>2</v>
      </c>
      <c r="B3" s="8">
        <v>1750303.28</v>
      </c>
      <c r="C3" s="8">
        <f>B3*C2</f>
        <v>373864.780608</v>
      </c>
      <c r="D3" s="8">
        <f>B3*D2</f>
        <v>371939.44700000004</v>
      </c>
      <c r="E3" s="8">
        <f>B3*E2</f>
        <v>384191.56995999999</v>
      </c>
      <c r="F3" s="8">
        <f>B3*F2</f>
        <v>379115.69044800004</v>
      </c>
      <c r="G3" s="8">
        <f>B3*G2</f>
        <v>241191.79198400001</v>
      </c>
      <c r="H3" s="9">
        <f t="shared" ref="H3:H28" si="0">SUM(C3:G3)</f>
        <v>1750303.28</v>
      </c>
    </row>
    <row r="4" spans="1:8" s="9" customFormat="1" ht="14.25" x14ac:dyDescent="0.2">
      <c r="A4" s="7" t="s">
        <v>3</v>
      </c>
      <c r="B4" s="8">
        <v>905788.58</v>
      </c>
      <c r="C4" s="8">
        <f>B4*C2</f>
        <v>193476.440688</v>
      </c>
      <c r="D4" s="8">
        <f>B4*D2</f>
        <v>192480.07325000002</v>
      </c>
      <c r="E4" s="8">
        <f>B4*E2</f>
        <v>198820.59331</v>
      </c>
      <c r="F4" s="8">
        <f>B4*F2</f>
        <v>196193.80642800001</v>
      </c>
      <c r="G4" s="8">
        <f>B4*G2</f>
        <v>124817.66632400001</v>
      </c>
      <c r="H4" s="9">
        <f t="shared" si="0"/>
        <v>905788.58</v>
      </c>
    </row>
    <row r="5" spans="1:8" s="9" customFormat="1" ht="14.25" x14ac:dyDescent="0.2">
      <c r="A5" s="7" t="s">
        <v>4</v>
      </c>
      <c r="B5" s="8">
        <v>37500</v>
      </c>
      <c r="C5" s="8">
        <f>B5*C2</f>
        <v>8010</v>
      </c>
      <c r="D5" s="8">
        <f>B5*D2</f>
        <v>7968.7500000000009</v>
      </c>
      <c r="E5" s="8">
        <f>B5*E2</f>
        <v>8231.25</v>
      </c>
      <c r="F5" s="8">
        <f>B5*F2</f>
        <v>8122.5000000000009</v>
      </c>
      <c r="G5" s="8">
        <f>B5*G2</f>
        <v>5167.5</v>
      </c>
      <c r="H5" s="9">
        <f t="shared" si="0"/>
        <v>37500</v>
      </c>
    </row>
    <row r="6" spans="1:8" s="9" customFormat="1" ht="14.25" x14ac:dyDescent="0.2">
      <c r="A6" s="7" t="s">
        <v>5</v>
      </c>
      <c r="B6" s="8">
        <v>76000</v>
      </c>
      <c r="C6" s="8">
        <f>B6*C2</f>
        <v>16233.6</v>
      </c>
      <c r="D6" s="8">
        <f>B6*D2</f>
        <v>16150.000000000002</v>
      </c>
      <c r="E6" s="8">
        <f>B6*E2</f>
        <v>16682</v>
      </c>
      <c r="F6" s="8">
        <f>B6*F2</f>
        <v>16461.600000000002</v>
      </c>
      <c r="G6" s="8">
        <f>B6*G2</f>
        <v>10472.800000000001</v>
      </c>
      <c r="H6" s="9">
        <f t="shared" si="0"/>
        <v>76000.000000000015</v>
      </c>
    </row>
    <row r="7" spans="1:8" s="9" customFormat="1" ht="14.25" x14ac:dyDescent="0.2">
      <c r="A7" s="7" t="s">
        <v>6</v>
      </c>
      <c r="B7" s="8">
        <v>282252.78000000003</v>
      </c>
      <c r="C7" s="8">
        <f>B7*C2</f>
        <v>60289.193808000011</v>
      </c>
      <c r="D7" s="8">
        <f>B7*D2</f>
        <v>59978.71575000001</v>
      </c>
      <c r="E7" s="8">
        <f>B7*E2</f>
        <v>61954.485210000006</v>
      </c>
      <c r="F7" s="8">
        <f>B7*F2</f>
        <v>61135.952148000011</v>
      </c>
      <c r="G7" s="8">
        <f>B7*G2</f>
        <v>38894.433084000004</v>
      </c>
      <c r="H7" s="9">
        <f t="shared" si="0"/>
        <v>282252.78000000003</v>
      </c>
    </row>
    <row r="8" spans="1:8" s="11" customFormat="1" ht="14.25" x14ac:dyDescent="0.2">
      <c r="A8" s="7" t="s">
        <v>7</v>
      </c>
      <c r="B8" s="10">
        <v>6086</v>
      </c>
      <c r="C8" s="10">
        <f>B8*C2</f>
        <v>1299.9696000000001</v>
      </c>
      <c r="D8" s="10">
        <f>B8*D2</f>
        <v>1293.2750000000001</v>
      </c>
      <c r="E8" s="10">
        <f>B8*E2</f>
        <v>1335.877</v>
      </c>
      <c r="F8" s="10">
        <f>B8*F2</f>
        <v>1318.2276000000002</v>
      </c>
      <c r="G8" s="10">
        <f>B8*G2</f>
        <v>838.6508</v>
      </c>
      <c r="H8" s="11">
        <f t="shared" si="0"/>
        <v>6086.0000000000009</v>
      </c>
    </row>
    <row r="9" spans="1:8" ht="14.25" x14ac:dyDescent="0.2">
      <c r="A9" s="4" t="s">
        <v>8</v>
      </c>
      <c r="B9" s="5">
        <v>24798.76</v>
      </c>
      <c r="C9" s="5">
        <f>B9*C2</f>
        <v>5297.015136</v>
      </c>
      <c r="D9" s="5">
        <f>B9*D2</f>
        <v>5269.7365</v>
      </c>
      <c r="E9" s="5">
        <f>B9*E2</f>
        <v>5443.3278199999995</v>
      </c>
      <c r="F9" s="5">
        <f>B9*F2</f>
        <v>5371.4114159999999</v>
      </c>
      <c r="G9" s="5">
        <f>B9*G2</f>
        <v>3417.2691279999999</v>
      </c>
      <c r="H9">
        <f t="shared" si="0"/>
        <v>24798.76</v>
      </c>
    </row>
    <row r="10" spans="1:8" s="9" customFormat="1" ht="14.25" x14ac:dyDescent="0.2">
      <c r="A10" s="7" t="s">
        <v>9</v>
      </c>
      <c r="B10" s="8">
        <v>7392</v>
      </c>
      <c r="C10" s="8">
        <f>B10*C2</f>
        <v>1578.9312</v>
      </c>
      <c r="D10" s="8">
        <f>B10*D2</f>
        <v>1570.8000000000002</v>
      </c>
      <c r="E10" s="8">
        <f>B10*E2</f>
        <v>1622.5440000000001</v>
      </c>
      <c r="F10" s="8">
        <f>B10*F2</f>
        <v>1601.1072000000001</v>
      </c>
      <c r="G10" s="8">
        <f>B10*G2</f>
        <v>1018.6176</v>
      </c>
      <c r="H10" s="9">
        <f t="shared" si="0"/>
        <v>7392</v>
      </c>
    </row>
    <row r="11" spans="1:8" s="11" customFormat="1" ht="14.25" x14ac:dyDescent="0.2">
      <c r="A11" s="7" t="s">
        <v>10</v>
      </c>
      <c r="B11" s="10">
        <v>15700</v>
      </c>
      <c r="C11" s="10">
        <f>B11*C2</f>
        <v>3353.52</v>
      </c>
      <c r="D11" s="10">
        <f>B11*D2</f>
        <v>3336.2500000000005</v>
      </c>
      <c r="E11" s="10">
        <f>B11*E2</f>
        <v>3446.15</v>
      </c>
      <c r="F11" s="10">
        <f>B11*F2</f>
        <v>3400.6200000000003</v>
      </c>
      <c r="G11" s="10">
        <f>B11*G2</f>
        <v>2163.46</v>
      </c>
      <c r="H11" s="11">
        <f t="shared" si="0"/>
        <v>15700</v>
      </c>
    </row>
    <row r="12" spans="1:8" s="11" customFormat="1" ht="14.25" x14ac:dyDescent="0.2">
      <c r="A12" s="7" t="s">
        <v>11</v>
      </c>
      <c r="B12" s="10">
        <v>20700</v>
      </c>
      <c r="C12" s="10">
        <f>B12*C2</f>
        <v>4421.5200000000004</v>
      </c>
      <c r="D12" s="10">
        <f>B12*D2</f>
        <v>4398.7500000000009</v>
      </c>
      <c r="E12" s="10">
        <f>B12*E2</f>
        <v>4543.6499999999996</v>
      </c>
      <c r="F12" s="10">
        <f>B12*F2</f>
        <v>4483.62</v>
      </c>
      <c r="G12" s="10">
        <f>B12*G2</f>
        <v>2852.46</v>
      </c>
      <c r="H12" s="11">
        <f t="shared" si="0"/>
        <v>20700</v>
      </c>
    </row>
    <row r="13" spans="1:8" s="11" customFormat="1" ht="14.25" x14ac:dyDescent="0.2">
      <c r="A13" s="7" t="s">
        <v>12</v>
      </c>
      <c r="B13" s="10">
        <v>400</v>
      </c>
      <c r="C13" s="10">
        <f>B13*C2</f>
        <v>85.44</v>
      </c>
      <c r="D13" s="10">
        <f>B13*D2</f>
        <v>85.000000000000014</v>
      </c>
      <c r="E13" s="10">
        <f>B13*E2</f>
        <v>87.8</v>
      </c>
      <c r="F13" s="10">
        <f>B13*F2</f>
        <v>86.64</v>
      </c>
      <c r="G13" s="10">
        <f>B13*G2</f>
        <v>55.120000000000005</v>
      </c>
      <c r="H13" s="11">
        <f t="shared" si="0"/>
        <v>400</v>
      </c>
    </row>
    <row r="14" spans="1:8" s="14" customFormat="1" ht="14.25" x14ac:dyDescent="0.2">
      <c r="A14" s="12" t="s">
        <v>13</v>
      </c>
      <c r="B14" s="13">
        <v>10879.25</v>
      </c>
      <c r="C14" s="13">
        <f>B14*C2</f>
        <v>2323.8078</v>
      </c>
      <c r="D14" s="13">
        <f>B14*D2</f>
        <v>2311.8406250000003</v>
      </c>
      <c r="E14" s="13">
        <f>B14*E2</f>
        <v>2387.995375</v>
      </c>
      <c r="F14" s="13">
        <f>B14*F2</f>
        <v>2356.4455500000004</v>
      </c>
      <c r="G14" s="13">
        <f>B14*G2</f>
        <v>1499.16065</v>
      </c>
      <c r="H14" s="14">
        <f t="shared" si="0"/>
        <v>10879.25</v>
      </c>
    </row>
    <row r="15" spans="1:8" s="11" customFormat="1" ht="14.25" x14ac:dyDescent="0.2">
      <c r="A15" s="7" t="s">
        <v>14</v>
      </c>
      <c r="B15" s="10">
        <v>91873.81</v>
      </c>
      <c r="C15" s="10">
        <f>B15*C2</f>
        <v>19624.245816000002</v>
      </c>
      <c r="D15" s="10">
        <f>B15*D2</f>
        <v>19523.184625000002</v>
      </c>
      <c r="E15" s="10">
        <f>B15*E2</f>
        <v>20166.301295000001</v>
      </c>
      <c r="F15" s="10">
        <f>B15*F2</f>
        <v>19899.867246000002</v>
      </c>
      <c r="G15" s="10">
        <f>B15*G2</f>
        <v>12660.211018</v>
      </c>
      <c r="H15" s="11">
        <f t="shared" si="0"/>
        <v>91873.81</v>
      </c>
    </row>
    <row r="16" spans="1:8" s="11" customFormat="1" ht="14.25" x14ac:dyDescent="0.2">
      <c r="A16" s="7" t="s">
        <v>15</v>
      </c>
      <c r="B16" s="10">
        <v>17000</v>
      </c>
      <c r="C16" s="10">
        <f>B16*C2</f>
        <v>3631.2000000000003</v>
      </c>
      <c r="D16" s="10">
        <f>B16*D2</f>
        <v>3612.5000000000005</v>
      </c>
      <c r="E16" s="10">
        <f>B16*E2</f>
        <v>3731.5</v>
      </c>
      <c r="F16" s="10">
        <f>B16*F2</f>
        <v>3682.2000000000003</v>
      </c>
      <c r="G16" s="10">
        <f>B16*G2</f>
        <v>2342.6</v>
      </c>
      <c r="H16" s="11">
        <f t="shared" si="0"/>
        <v>17000</v>
      </c>
    </row>
    <row r="17" spans="1:8" s="11" customFormat="1" ht="14.25" x14ac:dyDescent="0.2">
      <c r="A17" s="7" t="s">
        <v>16</v>
      </c>
      <c r="B17" s="10">
        <v>5620.56</v>
      </c>
      <c r="C17" s="10">
        <f>B17*C2</f>
        <v>1200.5516160000002</v>
      </c>
      <c r="D17" s="10">
        <f>B17*D2</f>
        <v>1194.3690000000001</v>
      </c>
      <c r="E17" s="10">
        <f>B17*E2</f>
        <v>1233.7129200000002</v>
      </c>
      <c r="F17" s="10">
        <f>B17*F2</f>
        <v>1217.4132960000002</v>
      </c>
      <c r="G17" s="10">
        <f>B17*G2</f>
        <v>774.51316800000006</v>
      </c>
      <c r="H17" s="11">
        <f t="shared" si="0"/>
        <v>5620.56</v>
      </c>
    </row>
    <row r="18" spans="1:8" s="11" customFormat="1" ht="14.25" x14ac:dyDescent="0.2">
      <c r="A18" s="7" t="s">
        <v>17</v>
      </c>
      <c r="B18" s="10">
        <v>24600.03</v>
      </c>
      <c r="C18" s="10">
        <f>B18*C2</f>
        <v>5254.5664079999997</v>
      </c>
      <c r="D18" s="10">
        <f>B18*D2</f>
        <v>5227.5063749999999</v>
      </c>
      <c r="E18" s="10">
        <f>B18*E2</f>
        <v>5399.7065849999999</v>
      </c>
      <c r="F18" s="10">
        <f>B18*F2</f>
        <v>5328.3664980000003</v>
      </c>
      <c r="G18" s="10">
        <f>B18*G2</f>
        <v>3389.8841339999999</v>
      </c>
      <c r="H18" s="11">
        <f t="shared" si="0"/>
        <v>24600.03</v>
      </c>
    </row>
    <row r="19" spans="1:8" s="9" customFormat="1" ht="14.25" x14ac:dyDescent="0.2">
      <c r="A19" s="7" t="s">
        <v>18</v>
      </c>
      <c r="B19" s="8">
        <v>221405.94</v>
      </c>
      <c r="C19" s="8">
        <f>B19*C2</f>
        <v>47292.308784000001</v>
      </c>
      <c r="D19" s="8">
        <f>B19*D2</f>
        <v>47048.762250000007</v>
      </c>
      <c r="E19" s="8">
        <f>B19*E2</f>
        <v>48598.60383</v>
      </c>
      <c r="F19" s="8">
        <f>B19*F2</f>
        <v>47956.526604000006</v>
      </c>
      <c r="G19" s="8">
        <f>B19*G2</f>
        <v>30509.738532000003</v>
      </c>
      <c r="H19" s="9">
        <f t="shared" si="0"/>
        <v>221405.94</v>
      </c>
    </row>
    <row r="20" spans="1:8" s="17" customFormat="1" ht="14.25" x14ac:dyDescent="0.2">
      <c r="A20" s="15" t="s">
        <v>19</v>
      </c>
      <c r="B20" s="16">
        <v>3360</v>
      </c>
      <c r="C20" s="16">
        <f>B20*C2</f>
        <v>717.69600000000003</v>
      </c>
      <c r="D20" s="16">
        <f>B20*D2</f>
        <v>714.00000000000011</v>
      </c>
      <c r="E20" s="16">
        <f>B20*E2</f>
        <v>737.52</v>
      </c>
      <c r="F20" s="16">
        <f>B20*F2</f>
        <v>727.77600000000007</v>
      </c>
      <c r="G20" s="16">
        <f>B20*G2</f>
        <v>463.00800000000004</v>
      </c>
      <c r="H20" s="17">
        <f t="shared" si="0"/>
        <v>3360</v>
      </c>
    </row>
    <row r="21" spans="1:8" s="9" customFormat="1" ht="14.25" x14ac:dyDescent="0.2">
      <c r="A21" s="7" t="s">
        <v>20</v>
      </c>
      <c r="B21" s="8">
        <v>30311.86</v>
      </c>
      <c r="C21" s="8">
        <f>B21*C2</f>
        <v>6474.6132960000004</v>
      </c>
      <c r="D21" s="8">
        <f>B21*D2</f>
        <v>6441.2702500000005</v>
      </c>
      <c r="E21" s="8">
        <f>B21*E2</f>
        <v>6653.45327</v>
      </c>
      <c r="F21" s="8">
        <f>B21*F2</f>
        <v>6565.5488760000007</v>
      </c>
      <c r="G21" s="8">
        <f>B21*G2</f>
        <v>4176.9743079999998</v>
      </c>
      <c r="H21" s="9">
        <f t="shared" si="0"/>
        <v>30311.860000000004</v>
      </c>
    </row>
    <row r="22" spans="1:8" s="9" customFormat="1" ht="14.25" x14ac:dyDescent="0.2">
      <c r="A22" s="7" t="s">
        <v>21</v>
      </c>
      <c r="B22" s="8">
        <v>124932.67</v>
      </c>
      <c r="C22" s="8">
        <f>B22*C2</f>
        <v>26685.618312000002</v>
      </c>
      <c r="D22" s="8">
        <f>B22*D2</f>
        <v>26548.192375000002</v>
      </c>
      <c r="E22" s="8">
        <f>B22*E2</f>
        <v>27422.721064999998</v>
      </c>
      <c r="F22" s="8">
        <f>B22*F2</f>
        <v>27060.416322000001</v>
      </c>
      <c r="G22" s="8">
        <f>B22*G2</f>
        <v>17215.721926000002</v>
      </c>
      <c r="H22" s="9">
        <f t="shared" si="0"/>
        <v>124932.67000000001</v>
      </c>
    </row>
    <row r="23" spans="1:8" s="11" customFormat="1" ht="14.25" x14ac:dyDescent="0.2">
      <c r="A23" s="7" t="s">
        <v>22</v>
      </c>
      <c r="B23" s="10">
        <v>10181.709999999999</v>
      </c>
      <c r="C23" s="10">
        <f>B23*C2</f>
        <v>2174.8132559999999</v>
      </c>
      <c r="D23" s="10">
        <f>B23*D2</f>
        <v>2163.6133749999999</v>
      </c>
      <c r="E23" s="10">
        <f>B23*E2</f>
        <v>2234.8853449999997</v>
      </c>
      <c r="F23" s="10">
        <f>B23*F2</f>
        <v>2205.3583859999999</v>
      </c>
      <c r="G23" s="10">
        <f>B23*G2</f>
        <v>1403.039638</v>
      </c>
      <c r="H23" s="11">
        <f t="shared" si="0"/>
        <v>10181.710000000001</v>
      </c>
    </row>
    <row r="24" spans="1:8" s="11" customFormat="1" ht="14.25" x14ac:dyDescent="0.2">
      <c r="A24" s="7" t="s">
        <v>23</v>
      </c>
      <c r="B24" s="10">
        <v>15379.72</v>
      </c>
      <c r="C24" s="10">
        <f>B24*C2</f>
        <v>3285.1081920000001</v>
      </c>
      <c r="D24" s="10">
        <f>B24*D2</f>
        <v>3268.1905000000002</v>
      </c>
      <c r="E24" s="10">
        <f>B24*E2</f>
        <v>3375.84854</v>
      </c>
      <c r="F24" s="10">
        <f>B24*F2</f>
        <v>3331.2473519999999</v>
      </c>
      <c r="G24" s="10">
        <f>B24*G2</f>
        <v>2119.3254160000001</v>
      </c>
      <c r="H24" s="11">
        <f t="shared" si="0"/>
        <v>15379.72</v>
      </c>
    </row>
    <row r="25" spans="1:8" s="11" customFormat="1" ht="14.25" x14ac:dyDescent="0.2">
      <c r="A25" s="7" t="s">
        <v>24</v>
      </c>
      <c r="B25" s="10">
        <v>14876.16</v>
      </c>
      <c r="C25" s="10">
        <f>B25*C2</f>
        <v>3177.5477760000003</v>
      </c>
      <c r="D25" s="10">
        <f>D2*B25</f>
        <v>3161.1840000000002</v>
      </c>
      <c r="E25" s="10">
        <f>B25*E2</f>
        <v>3265.3171200000002</v>
      </c>
      <c r="F25" s="10">
        <f>B25*F2</f>
        <v>3222.1762560000002</v>
      </c>
      <c r="G25" s="10">
        <f>B25*G2</f>
        <v>2049.9348479999999</v>
      </c>
      <c r="H25" s="11">
        <f t="shared" si="0"/>
        <v>14876.16</v>
      </c>
    </row>
    <row r="26" spans="1:8" s="11" customFormat="1" ht="14.25" x14ac:dyDescent="0.2">
      <c r="A26" s="7" t="s">
        <v>25</v>
      </c>
      <c r="B26" s="10">
        <v>3997</v>
      </c>
      <c r="C26" s="10">
        <f>B26*C2</f>
        <v>853.75920000000008</v>
      </c>
      <c r="D26" s="10">
        <f>B26*D2</f>
        <v>849.36250000000007</v>
      </c>
      <c r="E26" s="10">
        <f>B26*E2</f>
        <v>877.3415</v>
      </c>
      <c r="F26" s="10">
        <f>B26*F2</f>
        <v>865.75020000000006</v>
      </c>
      <c r="G26" s="10">
        <f>B26*G2</f>
        <v>550.78660000000002</v>
      </c>
      <c r="H26" s="11">
        <f t="shared" si="0"/>
        <v>3997</v>
      </c>
    </row>
    <row r="27" spans="1:8" s="11" customFormat="1" ht="14.25" x14ac:dyDescent="0.2">
      <c r="A27" s="7" t="s">
        <v>26</v>
      </c>
      <c r="B27" s="10"/>
      <c r="C27" s="10">
        <v>15000</v>
      </c>
      <c r="D27" s="10">
        <v>15000</v>
      </c>
      <c r="E27" s="10">
        <v>15000</v>
      </c>
      <c r="F27" s="10">
        <v>15000</v>
      </c>
      <c r="G27" s="10"/>
      <c r="H27" s="11">
        <f t="shared" si="0"/>
        <v>60000</v>
      </c>
    </row>
    <row r="28" spans="1:8" s="11" customFormat="1" ht="14.25" x14ac:dyDescent="0.2">
      <c r="A28" s="7" t="s">
        <v>27</v>
      </c>
      <c r="B28" s="10">
        <v>0</v>
      </c>
      <c r="C28" s="10">
        <v>13140.07</v>
      </c>
      <c r="D28" s="10">
        <v>14456.32</v>
      </c>
      <c r="E28" s="10">
        <v>28900.93</v>
      </c>
      <c r="F28" s="10">
        <v>40483.160000000003</v>
      </c>
      <c r="G28" s="10">
        <v>16932.66</v>
      </c>
      <c r="H28" s="11">
        <f t="shared" si="0"/>
        <v>113913.14000000001</v>
      </c>
    </row>
    <row r="29" spans="1:8" ht="14.25" x14ac:dyDescent="0.2">
      <c r="A29" s="4" t="s">
        <v>28</v>
      </c>
      <c r="B29" s="5">
        <f t="shared" ref="B29:G29" si="1">SUM(B5:B28)</f>
        <v>1045248.2500000001</v>
      </c>
      <c r="C29" s="18">
        <f t="shared" si="1"/>
        <v>251405.09620000003</v>
      </c>
      <c r="D29" s="5">
        <f t="shared" si="1"/>
        <v>251571.57312500002</v>
      </c>
      <c r="E29" s="5">
        <f t="shared" si="1"/>
        <v>273332.92087500001</v>
      </c>
      <c r="F29" s="5">
        <f t="shared" si="1"/>
        <v>281883.93095000007</v>
      </c>
      <c r="G29" s="5">
        <f t="shared" si="1"/>
        <v>160967.86885000003</v>
      </c>
      <c r="H29">
        <f>SUM(H2:H28)</f>
        <v>3875253.2499999995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useFirstPageNumber="1" horizontalDpi="300" verticalDpi="300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M29" sqref="M29"/>
    </sheetView>
  </sheetViews>
  <sheetFormatPr defaultRowHeight="12.75" x14ac:dyDescent="0.2"/>
  <cols>
    <col min="1" max="1" width="34.85546875" customWidth="1"/>
    <col min="2" max="2" width="13.5703125" customWidth="1"/>
    <col min="3" max="3" width="14.5703125" customWidth="1"/>
    <col min="4" max="4" width="13.85546875" customWidth="1"/>
    <col min="5" max="5" width="12.28515625" customWidth="1"/>
    <col min="6" max="6" width="14.85546875" customWidth="1"/>
    <col min="7" max="7" width="11.140625" customWidth="1"/>
    <col min="9" max="9" width="9.85546875" customWidth="1"/>
  </cols>
  <sheetData>
    <row r="1" spans="1:7" x14ac:dyDescent="0.2">
      <c r="A1" s="65" t="s">
        <v>242</v>
      </c>
      <c r="B1" s="65" t="s">
        <v>99</v>
      </c>
      <c r="C1" s="66" t="s">
        <v>235</v>
      </c>
      <c r="D1" s="66" t="s">
        <v>171</v>
      </c>
      <c r="E1" s="66" t="s">
        <v>115</v>
      </c>
      <c r="F1" s="65" t="s">
        <v>276</v>
      </c>
    </row>
    <row r="2" spans="1:7" x14ac:dyDescent="0.2">
      <c r="A2" s="67" t="s">
        <v>36</v>
      </c>
      <c r="B2" s="67">
        <v>2542.1999999999998</v>
      </c>
      <c r="C2" s="66">
        <v>2338.81</v>
      </c>
      <c r="D2" s="66">
        <v>0</v>
      </c>
      <c r="E2" s="66">
        <f>C2-D2</f>
        <v>2338.81</v>
      </c>
      <c r="F2" s="67"/>
    </row>
    <row r="3" spans="1:7" x14ac:dyDescent="0.2">
      <c r="A3" s="67" t="s">
        <v>35</v>
      </c>
      <c r="B3" s="67">
        <v>0</v>
      </c>
      <c r="C3" s="66">
        <v>0</v>
      </c>
      <c r="D3" s="66">
        <v>0</v>
      </c>
      <c r="E3" s="66">
        <f t="shared" ref="E3:E20" si="0">C3-D3</f>
        <v>0</v>
      </c>
      <c r="F3" s="67"/>
    </row>
    <row r="4" spans="1:7" x14ac:dyDescent="0.2">
      <c r="A4" s="67" t="s">
        <v>37</v>
      </c>
      <c r="B4" s="67">
        <v>0</v>
      </c>
      <c r="C4" s="66">
        <v>0</v>
      </c>
      <c r="D4" s="66">
        <v>0</v>
      </c>
      <c r="E4" s="66">
        <f t="shared" si="0"/>
        <v>0</v>
      </c>
      <c r="F4" s="67"/>
    </row>
    <row r="5" spans="1:7" x14ac:dyDescent="0.2">
      <c r="A5" s="67" t="s">
        <v>38</v>
      </c>
      <c r="B5" s="67">
        <v>0</v>
      </c>
      <c r="C5" s="66">
        <v>0</v>
      </c>
      <c r="D5" s="66">
        <v>0</v>
      </c>
      <c r="E5" s="66">
        <f t="shared" si="0"/>
        <v>0</v>
      </c>
      <c r="F5" s="67"/>
    </row>
    <row r="6" spans="1:7" x14ac:dyDescent="0.2">
      <c r="A6" s="67" t="s">
        <v>39</v>
      </c>
      <c r="B6" s="67">
        <v>0</v>
      </c>
      <c r="C6" s="66">
        <v>0</v>
      </c>
      <c r="D6" s="66">
        <v>0</v>
      </c>
      <c r="E6" s="66">
        <f t="shared" si="0"/>
        <v>0</v>
      </c>
      <c r="F6" s="67"/>
    </row>
    <row r="7" spans="1:7" x14ac:dyDescent="0.2">
      <c r="A7" s="69" t="s">
        <v>236</v>
      </c>
      <c r="B7" s="67">
        <v>0</v>
      </c>
      <c r="C7" s="66">
        <v>0</v>
      </c>
      <c r="D7" s="66">
        <v>0</v>
      </c>
      <c r="E7" s="66">
        <f t="shared" si="0"/>
        <v>0</v>
      </c>
      <c r="F7" s="69"/>
    </row>
    <row r="8" spans="1:7" x14ac:dyDescent="0.2">
      <c r="A8" s="67" t="s">
        <v>40</v>
      </c>
      <c r="B8" s="67">
        <v>232904.54</v>
      </c>
      <c r="C8" s="66">
        <v>412361.38</v>
      </c>
      <c r="D8" s="75">
        <v>845795.86</v>
      </c>
      <c r="E8" s="66">
        <f>C8-D8</f>
        <v>-433434.48</v>
      </c>
      <c r="F8" s="67">
        <v>32423.97</v>
      </c>
      <c r="G8">
        <f>E8+F8</f>
        <v>-401010.51</v>
      </c>
    </row>
    <row r="9" spans="1:7" x14ac:dyDescent="0.2">
      <c r="A9" s="67" t="s">
        <v>41</v>
      </c>
      <c r="B9" s="67">
        <v>13247.63</v>
      </c>
      <c r="C9" s="66">
        <v>12247.64</v>
      </c>
      <c r="D9" s="75">
        <v>13200</v>
      </c>
      <c r="E9" s="66">
        <f t="shared" si="0"/>
        <v>-952.36000000000058</v>
      </c>
      <c r="F9" s="67"/>
      <c r="G9">
        <f t="shared" ref="G9:G20" si="1">E9+F9</f>
        <v>-952.36000000000058</v>
      </c>
    </row>
    <row r="10" spans="1:7" x14ac:dyDescent="0.2">
      <c r="A10" s="69" t="s">
        <v>237</v>
      </c>
      <c r="B10" s="67">
        <v>18086.740000000002</v>
      </c>
      <c r="C10" s="66">
        <v>15444.29</v>
      </c>
      <c r="D10" s="75">
        <v>0</v>
      </c>
      <c r="E10" s="66">
        <f t="shared" si="0"/>
        <v>15444.29</v>
      </c>
      <c r="F10" s="69"/>
      <c r="G10">
        <f t="shared" si="1"/>
        <v>15444.29</v>
      </c>
    </row>
    <row r="11" spans="1:7" x14ac:dyDescent="0.2">
      <c r="A11" s="67" t="s">
        <v>43</v>
      </c>
      <c r="B11" s="67">
        <v>112864.8</v>
      </c>
      <c r="C11" s="66">
        <v>122077.55</v>
      </c>
      <c r="D11" s="75">
        <v>474820</v>
      </c>
      <c r="E11" s="66">
        <f t="shared" si="0"/>
        <v>-352742.45</v>
      </c>
      <c r="F11" s="67">
        <v>250475.17</v>
      </c>
      <c r="G11">
        <f t="shared" si="1"/>
        <v>-102267.28</v>
      </c>
    </row>
    <row r="12" spans="1:7" x14ac:dyDescent="0.2">
      <c r="A12" s="67" t="s">
        <v>44</v>
      </c>
      <c r="B12" s="67">
        <v>367699.78</v>
      </c>
      <c r="C12" s="66">
        <v>323226.78999999998</v>
      </c>
      <c r="D12" s="75">
        <v>296054.38</v>
      </c>
      <c r="E12" s="66">
        <f t="shared" si="0"/>
        <v>27172.409999999974</v>
      </c>
      <c r="F12" s="67">
        <v>-155750.10999999999</v>
      </c>
      <c r="G12">
        <f t="shared" si="1"/>
        <v>-128577.70000000001</v>
      </c>
    </row>
    <row r="13" spans="1:7" x14ac:dyDescent="0.2">
      <c r="A13" s="67" t="s">
        <v>45</v>
      </c>
      <c r="B13" s="67">
        <v>32137.8</v>
      </c>
      <c r="C13" s="66">
        <v>29521.31</v>
      </c>
      <c r="D13" s="75">
        <v>30290</v>
      </c>
      <c r="E13" s="66">
        <f t="shared" si="0"/>
        <v>-768.68999999999869</v>
      </c>
      <c r="F13" s="67"/>
      <c r="G13">
        <f t="shared" si="1"/>
        <v>-768.68999999999869</v>
      </c>
    </row>
    <row r="14" spans="1:7" x14ac:dyDescent="0.2">
      <c r="A14" s="67" t="s">
        <v>46</v>
      </c>
      <c r="B14" s="67">
        <v>21198.12</v>
      </c>
      <c r="C14" s="66">
        <v>0</v>
      </c>
      <c r="D14" s="75">
        <v>8235.24</v>
      </c>
      <c r="E14" s="66">
        <f t="shared" si="0"/>
        <v>-8235.24</v>
      </c>
      <c r="F14" s="67">
        <v>-55179.13</v>
      </c>
      <c r="G14">
        <f t="shared" si="1"/>
        <v>-63414.369999999995</v>
      </c>
    </row>
    <row r="15" spans="1:7" x14ac:dyDescent="0.2">
      <c r="A15" s="67" t="s">
        <v>47</v>
      </c>
      <c r="B15" s="67">
        <v>0</v>
      </c>
      <c r="C15" s="66">
        <v>0</v>
      </c>
      <c r="D15" s="75">
        <v>0</v>
      </c>
      <c r="E15" s="66">
        <f t="shared" si="0"/>
        <v>0</v>
      </c>
      <c r="F15" s="67"/>
      <c r="G15">
        <f t="shared" si="1"/>
        <v>0</v>
      </c>
    </row>
    <row r="16" spans="1:7" x14ac:dyDescent="0.2">
      <c r="A16" s="67" t="s">
        <v>48</v>
      </c>
      <c r="B16" s="67">
        <v>0</v>
      </c>
      <c r="C16" s="66">
        <v>0</v>
      </c>
      <c r="D16" s="75">
        <v>0</v>
      </c>
      <c r="E16" s="66">
        <f t="shared" si="0"/>
        <v>0</v>
      </c>
      <c r="F16" s="67"/>
      <c r="G16">
        <f t="shared" si="1"/>
        <v>0</v>
      </c>
    </row>
    <row r="17" spans="1:9" x14ac:dyDescent="0.2">
      <c r="A17" s="67" t="s">
        <v>49</v>
      </c>
      <c r="B17" s="67">
        <v>-0.02</v>
      </c>
      <c r="C17" s="66">
        <v>0</v>
      </c>
      <c r="D17" s="75">
        <v>0</v>
      </c>
      <c r="E17" s="66">
        <f t="shared" si="0"/>
        <v>0</v>
      </c>
      <c r="F17" s="67"/>
      <c r="G17">
        <f t="shared" si="1"/>
        <v>0</v>
      </c>
    </row>
    <row r="18" spans="1:9" x14ac:dyDescent="0.2">
      <c r="A18" s="67" t="s">
        <v>50</v>
      </c>
      <c r="B18" s="67">
        <v>3783.02</v>
      </c>
      <c r="C18" s="66">
        <v>325.99</v>
      </c>
      <c r="D18" s="75">
        <v>27733.78</v>
      </c>
      <c r="E18" s="66">
        <f t="shared" si="0"/>
        <v>-27407.789999999997</v>
      </c>
      <c r="F18" s="67"/>
      <c r="G18">
        <f t="shared" si="1"/>
        <v>-27407.789999999997</v>
      </c>
    </row>
    <row r="19" spans="1:9" x14ac:dyDescent="0.2">
      <c r="A19" s="65" t="s">
        <v>51</v>
      </c>
      <c r="B19" s="67">
        <v>3816.5</v>
      </c>
      <c r="C19" s="66">
        <v>2394.5500000000002</v>
      </c>
      <c r="D19" s="75">
        <v>0</v>
      </c>
      <c r="E19" s="66">
        <f t="shared" si="0"/>
        <v>2394.5500000000002</v>
      </c>
      <c r="F19" s="65"/>
      <c r="G19">
        <f t="shared" si="1"/>
        <v>2394.5500000000002</v>
      </c>
    </row>
    <row r="20" spans="1:9" x14ac:dyDescent="0.2">
      <c r="A20" s="68" t="s">
        <v>28</v>
      </c>
      <c r="B20" s="65">
        <f>SUM(B2:B19)</f>
        <v>808281.1100000001</v>
      </c>
      <c r="C20" s="70">
        <f>SUM(C2:C19)</f>
        <v>919938.31</v>
      </c>
      <c r="D20" s="77">
        <f>SUM(D2:D19)</f>
        <v>1696129.2599999998</v>
      </c>
      <c r="E20" s="66">
        <f t="shared" si="0"/>
        <v>-776190.94999999972</v>
      </c>
      <c r="F20" s="68"/>
      <c r="G20">
        <f t="shared" si="1"/>
        <v>-776190.94999999972</v>
      </c>
    </row>
    <row r="21" spans="1:9" x14ac:dyDescent="0.2">
      <c r="A21" s="79" t="s">
        <v>278</v>
      </c>
      <c r="B21" s="80"/>
      <c r="C21" s="81"/>
      <c r="D21" s="82"/>
      <c r="E21" s="83"/>
      <c r="F21" s="84">
        <v>38015.870000000003</v>
      </c>
      <c r="G21">
        <f>F21</f>
        <v>38015.870000000003</v>
      </c>
    </row>
    <row r="22" spans="1:9" x14ac:dyDescent="0.2">
      <c r="A22" s="71" t="s">
        <v>238</v>
      </c>
      <c r="C22" s="72">
        <v>872</v>
      </c>
      <c r="D22" s="76">
        <v>0</v>
      </c>
      <c r="E22" s="72">
        <f>C22-D22</f>
        <v>872</v>
      </c>
      <c r="F22" s="74"/>
    </row>
    <row r="23" spans="1:9" x14ac:dyDescent="0.2">
      <c r="A23" s="71" t="s">
        <v>239</v>
      </c>
      <c r="C23" s="72">
        <v>527305.01</v>
      </c>
      <c r="D23" s="76">
        <v>0</v>
      </c>
      <c r="E23">
        <f>C23-D23</f>
        <v>527305.01</v>
      </c>
      <c r="F23" s="74"/>
    </row>
    <row r="24" spans="1:9" x14ac:dyDescent="0.2">
      <c r="A24" s="71"/>
      <c r="C24" s="72">
        <v>73780</v>
      </c>
      <c r="D24" s="76"/>
      <c r="F24" s="74"/>
    </row>
    <row r="25" spans="1:9" x14ac:dyDescent="0.2">
      <c r="A25" s="72" t="s">
        <v>277</v>
      </c>
      <c r="C25" s="72">
        <v>31316.62</v>
      </c>
      <c r="D25" s="76">
        <v>0</v>
      </c>
      <c r="E25" s="73">
        <f>C25-D25</f>
        <v>31316.62</v>
      </c>
      <c r="F25" s="74"/>
    </row>
    <row r="26" spans="1:9" ht="13.5" thickBot="1" x14ac:dyDescent="0.25">
      <c r="A26" s="71" t="s">
        <v>240</v>
      </c>
      <c r="C26" s="72">
        <v>0</v>
      </c>
      <c r="D26" s="76">
        <v>38015.870000000003</v>
      </c>
      <c r="E26">
        <f t="shared" ref="E26" si="2">C26-D26</f>
        <v>-38015.870000000003</v>
      </c>
      <c r="F26" s="74"/>
    </row>
    <row r="27" spans="1:9" s="37" customFormat="1" ht="13.5" thickBot="1" x14ac:dyDescent="0.25">
      <c r="A27" s="37" t="s">
        <v>124</v>
      </c>
      <c r="C27" s="37">
        <f>SUM(C20:C26)</f>
        <v>1553211.9400000002</v>
      </c>
      <c r="D27" s="78">
        <f>SUM(D20:D26)</f>
        <v>1734145.13</v>
      </c>
      <c r="E27">
        <f>SUM(E20:E26)</f>
        <v>-254713.18999999971</v>
      </c>
      <c r="F27" s="37">
        <f>SUM(F2:F26)</f>
        <v>109985.77000000002</v>
      </c>
      <c r="G27" s="37">
        <f>SUM(G2:G26)</f>
        <v>-1444734.9399999995</v>
      </c>
      <c r="H27" s="37">
        <f>C27-D27</f>
        <v>-180933.18999999971</v>
      </c>
      <c r="I27" s="37">
        <f>H27+110881.53</f>
        <v>-70051.659999999712</v>
      </c>
    </row>
    <row r="31" spans="1:9" x14ac:dyDescent="0.2">
      <c r="A31" s="65" t="s">
        <v>243</v>
      </c>
      <c r="B31" s="65" t="s">
        <v>99</v>
      </c>
      <c r="C31" s="66" t="s">
        <v>235</v>
      </c>
      <c r="D31" s="66" t="s">
        <v>171</v>
      </c>
      <c r="E31" s="66" t="s">
        <v>115</v>
      </c>
      <c r="F31" s="65"/>
    </row>
    <row r="32" spans="1:9" x14ac:dyDescent="0.2">
      <c r="A32" s="67" t="s">
        <v>36</v>
      </c>
      <c r="B32" s="67">
        <v>2542.1999999999998</v>
      </c>
      <c r="C32" s="66">
        <v>6385.19</v>
      </c>
      <c r="D32" s="66">
        <v>0</v>
      </c>
      <c r="E32" s="66">
        <f>C32-D32</f>
        <v>6385.19</v>
      </c>
      <c r="F32" s="67"/>
    </row>
    <row r="33" spans="1:6" x14ac:dyDescent="0.2">
      <c r="A33" s="67" t="s">
        <v>35</v>
      </c>
      <c r="B33" s="67">
        <v>0</v>
      </c>
      <c r="C33" s="66">
        <v>0</v>
      </c>
      <c r="D33" s="66">
        <v>47292.31</v>
      </c>
      <c r="E33" s="66">
        <f t="shared" ref="E33:E50" si="3">C33-D33</f>
        <v>-47292.31</v>
      </c>
      <c r="F33" s="67"/>
    </row>
    <row r="34" spans="1:6" x14ac:dyDescent="0.2">
      <c r="A34" s="67" t="s">
        <v>37</v>
      </c>
      <c r="B34" s="67">
        <v>0</v>
      </c>
      <c r="C34" s="66">
        <v>0</v>
      </c>
      <c r="D34" s="66">
        <v>0</v>
      </c>
      <c r="E34" s="66">
        <f t="shared" si="3"/>
        <v>0</v>
      </c>
      <c r="F34" s="67"/>
    </row>
    <row r="35" spans="1:6" x14ac:dyDescent="0.2">
      <c r="A35" s="67" t="s">
        <v>38</v>
      </c>
      <c r="B35" s="67">
        <v>0</v>
      </c>
      <c r="C35" s="66">
        <v>0</v>
      </c>
      <c r="D35" s="66">
        <v>0</v>
      </c>
      <c r="E35" s="66">
        <f t="shared" si="3"/>
        <v>0</v>
      </c>
      <c r="F35" s="67"/>
    </row>
    <row r="36" spans="1:6" x14ac:dyDescent="0.2">
      <c r="A36" s="67" t="s">
        <v>39</v>
      </c>
      <c r="B36" s="67">
        <v>0</v>
      </c>
      <c r="C36" s="66">
        <v>0</v>
      </c>
      <c r="D36" s="66">
        <v>0</v>
      </c>
      <c r="E36" s="66">
        <f t="shared" si="3"/>
        <v>0</v>
      </c>
      <c r="F36" s="67"/>
    </row>
    <row r="37" spans="1:6" x14ac:dyDescent="0.2">
      <c r="A37" s="69" t="s">
        <v>236</v>
      </c>
      <c r="B37" s="67">
        <v>0</v>
      </c>
      <c r="C37" s="66">
        <v>0</v>
      </c>
      <c r="D37" s="66">
        <v>0</v>
      </c>
      <c r="E37" s="66">
        <f t="shared" si="3"/>
        <v>0</v>
      </c>
      <c r="F37" s="69"/>
    </row>
    <row r="38" spans="1:6" x14ac:dyDescent="0.2">
      <c r="A38" s="67" t="s">
        <v>40</v>
      </c>
      <c r="B38" s="67">
        <v>232904.54</v>
      </c>
      <c r="C38" s="66">
        <v>564740.39</v>
      </c>
      <c r="D38" s="66">
        <v>877288.02</v>
      </c>
      <c r="E38" s="66">
        <f t="shared" si="3"/>
        <v>-312547.63</v>
      </c>
      <c r="F38" s="67"/>
    </row>
    <row r="39" spans="1:6" x14ac:dyDescent="0.2">
      <c r="A39" s="67" t="s">
        <v>41</v>
      </c>
      <c r="B39" s="67">
        <v>13247.63</v>
      </c>
      <c r="C39" s="66">
        <v>23187.01</v>
      </c>
      <c r="D39" s="66">
        <v>21520</v>
      </c>
      <c r="E39" s="66">
        <f t="shared" si="3"/>
        <v>1667.0099999999984</v>
      </c>
      <c r="F39" s="67"/>
    </row>
    <row r="40" spans="1:6" x14ac:dyDescent="0.2">
      <c r="A40" s="69" t="s">
        <v>237</v>
      </c>
      <c r="B40" s="67">
        <v>18086.740000000002</v>
      </c>
      <c r="C40" s="66">
        <v>0</v>
      </c>
      <c r="D40" s="66">
        <v>0</v>
      </c>
      <c r="E40" s="66">
        <f t="shared" si="3"/>
        <v>0</v>
      </c>
      <c r="F40" s="69"/>
    </row>
    <row r="41" spans="1:6" x14ac:dyDescent="0.2">
      <c r="A41" s="67" t="s">
        <v>43</v>
      </c>
      <c r="B41" s="67">
        <v>112864.8</v>
      </c>
      <c r="C41" s="66">
        <v>250475.17</v>
      </c>
      <c r="D41" s="66">
        <v>0</v>
      </c>
      <c r="E41" s="66">
        <f t="shared" si="3"/>
        <v>250475.17</v>
      </c>
      <c r="F41" s="67"/>
    </row>
    <row r="42" spans="1:6" x14ac:dyDescent="0.2">
      <c r="A42" s="67" t="s">
        <v>44</v>
      </c>
      <c r="B42" s="67">
        <v>367699.78</v>
      </c>
      <c r="C42" s="66">
        <v>656620.72</v>
      </c>
      <c r="D42" s="66">
        <v>683024.57</v>
      </c>
      <c r="E42" s="66">
        <f t="shared" si="3"/>
        <v>-26403.849999999977</v>
      </c>
      <c r="F42" s="67"/>
    </row>
    <row r="43" spans="1:6" x14ac:dyDescent="0.2">
      <c r="A43" s="67" t="s">
        <v>45</v>
      </c>
      <c r="B43" s="67">
        <v>32137.8</v>
      </c>
      <c r="C43" s="66">
        <v>56122.59</v>
      </c>
      <c r="D43" s="66">
        <v>56373.34</v>
      </c>
      <c r="E43" s="66">
        <f t="shared" si="3"/>
        <v>-250.75</v>
      </c>
      <c r="F43" s="67"/>
    </row>
    <row r="44" spans="1:6" x14ac:dyDescent="0.2">
      <c r="A44" s="67" t="s">
        <v>46</v>
      </c>
      <c r="B44" s="67">
        <v>21198.12</v>
      </c>
      <c r="C44" s="66">
        <v>176058.28</v>
      </c>
      <c r="D44" s="66">
        <v>19049.32</v>
      </c>
      <c r="E44" s="66">
        <f t="shared" si="3"/>
        <v>157008.95999999999</v>
      </c>
      <c r="F44" s="67"/>
    </row>
    <row r="45" spans="1:6" x14ac:dyDescent="0.2">
      <c r="A45" s="67" t="s">
        <v>47</v>
      </c>
      <c r="B45" s="67">
        <v>0</v>
      </c>
      <c r="C45" s="66">
        <v>0</v>
      </c>
      <c r="D45" s="66">
        <v>39365.980000000003</v>
      </c>
      <c r="E45" s="66">
        <f t="shared" si="3"/>
        <v>-39365.980000000003</v>
      </c>
      <c r="F45" s="67"/>
    </row>
    <row r="46" spans="1:6" x14ac:dyDescent="0.2">
      <c r="A46" s="67" t="s">
        <v>48</v>
      </c>
      <c r="B46" s="67">
        <v>0</v>
      </c>
      <c r="C46" s="66"/>
      <c r="D46" s="66">
        <v>0</v>
      </c>
      <c r="E46" s="66">
        <f t="shared" si="3"/>
        <v>0</v>
      </c>
      <c r="F46" s="67"/>
    </row>
    <row r="47" spans="1:6" x14ac:dyDescent="0.2">
      <c r="A47" s="67" t="s">
        <v>49</v>
      </c>
      <c r="B47" s="67">
        <v>-0.02</v>
      </c>
      <c r="C47" s="66">
        <v>0</v>
      </c>
      <c r="D47" s="66">
        <v>0</v>
      </c>
      <c r="E47" s="66">
        <f t="shared" si="3"/>
        <v>0</v>
      </c>
      <c r="F47" s="67"/>
    </row>
    <row r="48" spans="1:6" x14ac:dyDescent="0.2">
      <c r="A48" s="67" t="s">
        <v>50</v>
      </c>
      <c r="B48" s="67">
        <v>3783.02</v>
      </c>
      <c r="C48" s="66">
        <v>32008.09</v>
      </c>
      <c r="D48" s="66">
        <v>32968.089999999997</v>
      </c>
      <c r="E48" s="66">
        <f t="shared" si="3"/>
        <v>-959.99999999999636</v>
      </c>
      <c r="F48" s="67"/>
    </row>
    <row r="49" spans="1:6" x14ac:dyDescent="0.2">
      <c r="A49" s="65" t="s">
        <v>51</v>
      </c>
      <c r="B49" s="67">
        <v>3816.5</v>
      </c>
      <c r="C49" s="66">
        <v>5248.76</v>
      </c>
      <c r="D49" s="66">
        <v>0</v>
      </c>
      <c r="E49" s="66">
        <f t="shared" si="3"/>
        <v>5248.76</v>
      </c>
      <c r="F49" s="65"/>
    </row>
    <row r="50" spans="1:6" x14ac:dyDescent="0.2">
      <c r="A50" s="68" t="s">
        <v>28</v>
      </c>
      <c r="B50" s="65">
        <f>SUM(B32:B49)</f>
        <v>808281.1100000001</v>
      </c>
      <c r="C50" s="70">
        <f>SUM(C32:C49)</f>
        <v>1770846.2000000002</v>
      </c>
      <c r="D50" s="70">
        <f>SUM(D32:D49)</f>
        <v>1776881.6300000001</v>
      </c>
      <c r="E50" s="66">
        <f t="shared" si="3"/>
        <v>-6035.4299999999348</v>
      </c>
      <c r="F50" s="68"/>
    </row>
    <row r="51" spans="1:6" x14ac:dyDescent="0.2">
      <c r="A51" s="71" t="s">
        <v>238</v>
      </c>
      <c r="C51" s="72">
        <v>0</v>
      </c>
      <c r="D51" s="72">
        <v>0</v>
      </c>
      <c r="E51" s="72">
        <f>C51-D51</f>
        <v>0</v>
      </c>
      <c r="F51" s="74"/>
    </row>
    <row r="52" spans="1:6" x14ac:dyDescent="0.2">
      <c r="A52" s="71" t="s">
        <v>239</v>
      </c>
      <c r="C52" s="72">
        <v>1014410</v>
      </c>
      <c r="D52" s="72">
        <v>1014410</v>
      </c>
      <c r="E52">
        <f>C52-D52</f>
        <v>0</v>
      </c>
      <c r="F52" s="74"/>
    </row>
    <row r="53" spans="1:6" x14ac:dyDescent="0.2">
      <c r="A53" s="71" t="s">
        <v>240</v>
      </c>
      <c r="C53" s="72">
        <v>38015.870000000003</v>
      </c>
      <c r="D53" s="72"/>
      <c r="E53">
        <f t="shared" ref="E53:E56" si="4">C53-D53</f>
        <v>38015.870000000003</v>
      </c>
      <c r="F53" s="74"/>
    </row>
    <row r="54" spans="1:6" x14ac:dyDescent="0.2">
      <c r="A54" s="72" t="s">
        <v>245</v>
      </c>
      <c r="C54" s="72">
        <v>0</v>
      </c>
      <c r="D54">
        <f>18119.63+234.93+144.49</f>
        <v>18499.050000000003</v>
      </c>
      <c r="E54">
        <f t="shared" si="4"/>
        <v>-18499.050000000003</v>
      </c>
      <c r="F54" s="73"/>
    </row>
    <row r="55" spans="1:6" x14ac:dyDescent="0.2">
      <c r="A55" s="72" t="s">
        <v>244</v>
      </c>
      <c r="C55" s="72">
        <v>-33000.46</v>
      </c>
      <c r="D55">
        <v>0</v>
      </c>
      <c r="E55">
        <f t="shared" si="4"/>
        <v>-33000.46</v>
      </c>
      <c r="F55" s="73"/>
    </row>
    <row r="56" spans="1:6" x14ac:dyDescent="0.2">
      <c r="A56" s="71" t="s">
        <v>241</v>
      </c>
      <c r="C56" s="72">
        <v>0</v>
      </c>
      <c r="D56">
        <v>0</v>
      </c>
      <c r="E56">
        <f t="shared" si="4"/>
        <v>0</v>
      </c>
      <c r="F56" s="74"/>
    </row>
    <row r="57" spans="1:6" x14ac:dyDescent="0.2">
      <c r="A57" s="37" t="s">
        <v>124</v>
      </c>
      <c r="B57" s="37"/>
      <c r="C57" s="37">
        <f>SUM(C50:C56)</f>
        <v>2790271.6100000003</v>
      </c>
      <c r="D57" s="37">
        <f>SUM(D50:D56)</f>
        <v>2809790.6799999997</v>
      </c>
      <c r="E57">
        <f>SUM(E50:E56)</f>
        <v>-19519.069999999934</v>
      </c>
      <c r="F57" s="37"/>
    </row>
    <row r="58" spans="1:6" x14ac:dyDescent="0.2">
      <c r="A58" s="74" t="s">
        <v>244</v>
      </c>
      <c r="C58" s="73">
        <v>0</v>
      </c>
      <c r="F58" s="74"/>
    </row>
    <row r="59" spans="1:6" x14ac:dyDescent="0.2">
      <c r="C59" s="37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4" sqref="B34"/>
    </sheetView>
  </sheetViews>
  <sheetFormatPr defaultRowHeight="12.75" x14ac:dyDescent="0.2"/>
  <cols>
    <col min="1" max="1" width="32.140625" customWidth="1"/>
    <col min="2" max="2" width="11.85546875" customWidth="1"/>
    <col min="3" max="3" width="14.140625" customWidth="1"/>
    <col min="4" max="4" width="12.5703125" customWidth="1"/>
    <col min="5" max="5" width="12.140625" customWidth="1"/>
    <col min="6" max="6" width="11.7109375" customWidth="1"/>
  </cols>
  <sheetData>
    <row r="1" spans="1:5" s="37" customFormat="1" x14ac:dyDescent="0.2">
      <c r="A1" s="70" t="s">
        <v>270</v>
      </c>
      <c r="B1" s="70" t="s">
        <v>264</v>
      </c>
      <c r="C1" s="70" t="s">
        <v>265</v>
      </c>
      <c r="D1" s="70" t="s">
        <v>266</v>
      </c>
      <c r="E1" s="70" t="s">
        <v>115</v>
      </c>
    </row>
    <row r="2" spans="1:5" x14ac:dyDescent="0.2">
      <c r="A2" s="66" t="s">
        <v>247</v>
      </c>
      <c r="B2" s="66">
        <v>3298.45</v>
      </c>
      <c r="C2" s="66">
        <v>3236.26</v>
      </c>
      <c r="D2" s="66">
        <v>0</v>
      </c>
      <c r="E2" s="66">
        <f>C2-D2</f>
        <v>3236.26</v>
      </c>
    </row>
    <row r="3" spans="1:5" x14ac:dyDescent="0.2">
      <c r="A3" s="66" t="s">
        <v>248</v>
      </c>
      <c r="B3" s="66"/>
      <c r="C3" s="66">
        <v>0</v>
      </c>
      <c r="D3" s="66">
        <v>0</v>
      </c>
      <c r="E3" s="66">
        <f t="shared" ref="E3:E27" si="0">C3-D3</f>
        <v>0</v>
      </c>
    </row>
    <row r="4" spans="1:5" x14ac:dyDescent="0.2">
      <c r="A4" s="66" t="s">
        <v>249</v>
      </c>
      <c r="B4" s="66"/>
      <c r="C4" s="66">
        <v>0</v>
      </c>
      <c r="D4" s="66">
        <v>0</v>
      </c>
      <c r="E4" s="66">
        <f t="shared" si="0"/>
        <v>0</v>
      </c>
    </row>
    <row r="5" spans="1:5" x14ac:dyDescent="0.2">
      <c r="A5" s="66" t="s">
        <v>250</v>
      </c>
      <c r="B5" s="66"/>
      <c r="C5" s="66">
        <v>0</v>
      </c>
      <c r="D5" s="66">
        <v>0</v>
      </c>
      <c r="E5" s="66">
        <f t="shared" si="0"/>
        <v>0</v>
      </c>
    </row>
    <row r="6" spans="1:5" x14ac:dyDescent="0.2">
      <c r="A6" s="66" t="s">
        <v>251</v>
      </c>
      <c r="B6" s="66">
        <v>40767.300000000003</v>
      </c>
      <c r="C6" s="66">
        <v>31394.04</v>
      </c>
      <c r="D6" s="66">
        <v>0</v>
      </c>
      <c r="E6" s="66">
        <f t="shared" si="0"/>
        <v>31394.04</v>
      </c>
    </row>
    <row r="7" spans="1:5" x14ac:dyDescent="0.2">
      <c r="A7" s="66" t="s">
        <v>252</v>
      </c>
      <c r="B7" s="66">
        <v>226586.78</v>
      </c>
      <c r="C7" s="66">
        <v>31400.91</v>
      </c>
      <c r="D7" s="66">
        <v>60000</v>
      </c>
      <c r="E7" s="66">
        <f t="shared" si="0"/>
        <v>-28599.09</v>
      </c>
    </row>
    <row r="8" spans="1:5" x14ac:dyDescent="0.2">
      <c r="A8" s="66" t="s">
        <v>253</v>
      </c>
      <c r="B8" s="66"/>
      <c r="C8" s="66">
        <v>0</v>
      </c>
      <c r="D8" s="66">
        <v>0</v>
      </c>
      <c r="E8" s="66">
        <f t="shared" si="0"/>
        <v>0</v>
      </c>
    </row>
    <row r="9" spans="1:5" x14ac:dyDescent="0.2">
      <c r="A9" s="66" t="s">
        <v>254</v>
      </c>
      <c r="B9" s="66">
        <v>13388.35</v>
      </c>
      <c r="C9" s="66">
        <v>12285.68</v>
      </c>
      <c r="D9" s="66">
        <v>13200</v>
      </c>
      <c r="E9" s="66">
        <f t="shared" si="0"/>
        <v>-914.31999999999971</v>
      </c>
    </row>
    <row r="10" spans="1:5" x14ac:dyDescent="0.2">
      <c r="A10" s="66" t="s">
        <v>255</v>
      </c>
      <c r="B10" s="66">
        <v>18447.53</v>
      </c>
      <c r="C10" s="66">
        <v>11353.27</v>
      </c>
      <c r="D10" s="66">
        <v>0</v>
      </c>
      <c r="E10" s="66">
        <f t="shared" si="0"/>
        <v>11353.27</v>
      </c>
    </row>
    <row r="11" spans="1:5" x14ac:dyDescent="0.2">
      <c r="A11" s="66" t="s">
        <v>121</v>
      </c>
      <c r="B11" s="66"/>
      <c r="C11" s="66">
        <v>0</v>
      </c>
      <c r="D11" s="66">
        <v>0</v>
      </c>
      <c r="E11" s="66">
        <f t="shared" si="0"/>
        <v>0</v>
      </c>
    </row>
    <row r="12" spans="1:5" x14ac:dyDescent="0.2">
      <c r="A12" s="66" t="s">
        <v>256</v>
      </c>
      <c r="B12" s="66"/>
      <c r="C12" s="66">
        <v>0</v>
      </c>
      <c r="D12" s="66">
        <v>0</v>
      </c>
      <c r="E12" s="66">
        <f t="shared" si="0"/>
        <v>0</v>
      </c>
    </row>
    <row r="13" spans="1:5" x14ac:dyDescent="0.2">
      <c r="A13" s="66" t="s">
        <v>257</v>
      </c>
      <c r="B13" s="66">
        <v>371444.25</v>
      </c>
      <c r="C13" s="66">
        <v>340508.7</v>
      </c>
      <c r="D13" s="66">
        <v>326045.21000000002</v>
      </c>
      <c r="E13" s="66">
        <f t="shared" si="0"/>
        <v>14463.489999999991</v>
      </c>
    </row>
    <row r="14" spans="1:5" x14ac:dyDescent="0.2">
      <c r="A14" s="66" t="s">
        <v>45</v>
      </c>
      <c r="B14" s="66">
        <v>32032.73</v>
      </c>
      <c r="C14" s="66">
        <v>29324.59</v>
      </c>
      <c r="D14" s="66">
        <v>30134.03</v>
      </c>
      <c r="E14" s="66">
        <f t="shared" si="0"/>
        <v>-809.43999999999869</v>
      </c>
    </row>
    <row r="15" spans="1:5" x14ac:dyDescent="0.2">
      <c r="A15" s="66" t="s">
        <v>258</v>
      </c>
      <c r="B15" s="66">
        <v>101594.68</v>
      </c>
      <c r="C15" s="66">
        <v>111357.73</v>
      </c>
      <c r="D15" s="66">
        <v>7912.74</v>
      </c>
      <c r="E15" s="66">
        <f t="shared" si="0"/>
        <v>103444.98999999999</v>
      </c>
    </row>
    <row r="16" spans="1:5" x14ac:dyDescent="0.2">
      <c r="A16" s="66" t="s">
        <v>259</v>
      </c>
      <c r="B16" s="66"/>
      <c r="C16" s="66">
        <v>0</v>
      </c>
      <c r="D16" s="66">
        <v>0</v>
      </c>
      <c r="E16" s="66">
        <f t="shared" si="0"/>
        <v>0</v>
      </c>
    </row>
    <row r="17" spans="1:5" x14ac:dyDescent="0.2">
      <c r="A17" s="66" t="s">
        <v>260</v>
      </c>
      <c r="B17" s="66"/>
      <c r="C17" s="66">
        <v>3435.27</v>
      </c>
      <c r="D17" s="66">
        <v>0</v>
      </c>
      <c r="E17" s="66">
        <f t="shared" si="0"/>
        <v>3435.27</v>
      </c>
    </row>
    <row r="18" spans="1:5" x14ac:dyDescent="0.2">
      <c r="A18" s="66" t="s">
        <v>261</v>
      </c>
      <c r="B18" s="66">
        <v>0.1</v>
      </c>
      <c r="C18" s="66">
        <v>8.51</v>
      </c>
      <c r="D18" s="66">
        <v>0</v>
      </c>
      <c r="E18" s="66">
        <f t="shared" si="0"/>
        <v>8.51</v>
      </c>
    </row>
    <row r="19" spans="1:5" x14ac:dyDescent="0.2">
      <c r="A19" s="66" t="s">
        <v>262</v>
      </c>
      <c r="B19" s="66">
        <v>4992.2700000000004</v>
      </c>
      <c r="C19" s="66">
        <v>496.65</v>
      </c>
      <c r="D19" s="66">
        <v>11586.7</v>
      </c>
      <c r="E19" s="66">
        <f t="shared" si="0"/>
        <v>-11090.050000000001</v>
      </c>
    </row>
    <row r="20" spans="1:5" x14ac:dyDescent="0.2">
      <c r="A20" s="66"/>
      <c r="B20" s="66"/>
      <c r="C20" s="66">
        <v>0</v>
      </c>
      <c r="D20" s="66">
        <v>0</v>
      </c>
      <c r="E20" s="66">
        <f t="shared" si="0"/>
        <v>0</v>
      </c>
    </row>
    <row r="21" spans="1:5" x14ac:dyDescent="0.2">
      <c r="A21" s="66" t="s">
        <v>263</v>
      </c>
      <c r="B21" s="66">
        <v>2877.2</v>
      </c>
      <c r="C21" s="66">
        <v>1437.72</v>
      </c>
      <c r="D21" s="66">
        <v>0</v>
      </c>
      <c r="E21" s="66">
        <f t="shared" si="0"/>
        <v>1437.72</v>
      </c>
    </row>
    <row r="22" spans="1:5" x14ac:dyDescent="0.2">
      <c r="A22" s="66" t="s">
        <v>28</v>
      </c>
      <c r="B22" s="66">
        <v>815429.54</v>
      </c>
      <c r="C22" s="66">
        <f>SUM(C2:C21)</f>
        <v>576239.33000000007</v>
      </c>
      <c r="D22" s="66">
        <v>0</v>
      </c>
      <c r="E22" s="66">
        <f t="shared" si="0"/>
        <v>576239.33000000007</v>
      </c>
    </row>
    <row r="23" spans="1:5" x14ac:dyDescent="0.2">
      <c r="A23" s="66" t="s">
        <v>273</v>
      </c>
      <c r="B23" s="66"/>
      <c r="C23" s="66">
        <v>872</v>
      </c>
      <c r="D23" s="66">
        <v>0</v>
      </c>
      <c r="E23" s="66">
        <f t="shared" si="0"/>
        <v>872</v>
      </c>
    </row>
    <row r="24" spans="1:5" x14ac:dyDescent="0.2">
      <c r="A24" s="66" t="s">
        <v>277</v>
      </c>
      <c r="B24" s="66"/>
      <c r="C24" s="66">
        <v>31155.38</v>
      </c>
      <c r="D24" s="66">
        <v>0</v>
      </c>
      <c r="E24" s="66">
        <f t="shared" si="0"/>
        <v>31155.38</v>
      </c>
    </row>
    <row r="25" spans="1:5" x14ac:dyDescent="0.2">
      <c r="A25" s="66" t="s">
        <v>240</v>
      </c>
      <c r="B25" s="66"/>
      <c r="C25" s="66">
        <v>0</v>
      </c>
      <c r="D25" s="66">
        <v>47998.71</v>
      </c>
      <c r="E25" s="66">
        <f t="shared" si="0"/>
        <v>-47998.71</v>
      </c>
    </row>
    <row r="26" spans="1:5" x14ac:dyDescent="0.2">
      <c r="A26" s="66"/>
      <c r="B26" s="66"/>
      <c r="C26" s="66">
        <v>0</v>
      </c>
      <c r="D26" s="66">
        <v>0</v>
      </c>
      <c r="E26" s="66">
        <f t="shared" si="0"/>
        <v>0</v>
      </c>
    </row>
    <row r="27" spans="1:5" s="37" customFormat="1" x14ac:dyDescent="0.2">
      <c r="A27" s="86" t="s">
        <v>28</v>
      </c>
      <c r="B27" s="70"/>
      <c r="C27" s="70">
        <f>SUM(C22:C26)</f>
        <v>608266.71000000008</v>
      </c>
      <c r="D27" s="70">
        <f>SUM(D2:D26)</f>
        <v>496877.39</v>
      </c>
      <c r="E27" s="70">
        <f t="shared" si="0"/>
        <v>111389.32000000007</v>
      </c>
    </row>
    <row r="28" spans="1:5" ht="13.5" thickBot="1" x14ac:dyDescent="0.25">
      <c r="A28">
        <v>2013</v>
      </c>
      <c r="E28">
        <v>377845</v>
      </c>
    </row>
    <row r="29" spans="1:5" ht="13.5" thickBot="1" x14ac:dyDescent="0.25">
      <c r="A29" s="92" t="s">
        <v>279</v>
      </c>
      <c r="B29" s="93"/>
      <c r="C29" s="93"/>
      <c r="D29" s="93"/>
      <c r="E29" s="98">
        <f>SUM(E27:E28)</f>
        <v>489234.32000000007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N33" sqref="N33"/>
    </sheetView>
  </sheetViews>
  <sheetFormatPr defaultRowHeight="12.75" x14ac:dyDescent="0.2"/>
  <cols>
    <col min="1" max="1" width="32.140625" customWidth="1"/>
    <col min="2" max="2" width="12.140625" customWidth="1"/>
    <col min="3" max="3" width="12.85546875" customWidth="1"/>
    <col min="4" max="4" width="12.42578125" customWidth="1"/>
    <col min="5" max="5" width="10.7109375" customWidth="1"/>
    <col min="6" max="6" width="9.85546875" customWidth="1"/>
  </cols>
  <sheetData>
    <row r="1" spans="1:5" x14ac:dyDescent="0.2">
      <c r="A1" s="66" t="s">
        <v>269</v>
      </c>
      <c r="B1" s="66" t="s">
        <v>264</v>
      </c>
      <c r="C1" s="66" t="s">
        <v>267</v>
      </c>
      <c r="D1" s="66" t="s">
        <v>171</v>
      </c>
      <c r="E1" s="66" t="s">
        <v>115</v>
      </c>
    </row>
    <row r="2" spans="1:5" x14ac:dyDescent="0.2">
      <c r="A2" s="66" t="s">
        <v>246</v>
      </c>
      <c r="B2" s="66"/>
      <c r="C2" s="66">
        <v>0</v>
      </c>
      <c r="D2" s="66">
        <v>0</v>
      </c>
      <c r="E2" s="66">
        <f>C2-D2</f>
        <v>0</v>
      </c>
    </row>
    <row r="3" spans="1:5" x14ac:dyDescent="0.2">
      <c r="A3" s="66" t="s">
        <v>247</v>
      </c>
      <c r="B3" s="66"/>
      <c r="C3" s="66">
        <v>0</v>
      </c>
      <c r="D3" s="66">
        <v>0</v>
      </c>
      <c r="E3" s="66">
        <f t="shared" ref="E3:E31" si="0">C3-D3</f>
        <v>0</v>
      </c>
    </row>
    <row r="4" spans="1:5" x14ac:dyDescent="0.2">
      <c r="A4" s="66" t="s">
        <v>248</v>
      </c>
      <c r="B4" s="66"/>
      <c r="C4" s="66">
        <v>0</v>
      </c>
      <c r="D4" s="66">
        <v>0</v>
      </c>
      <c r="E4" s="66">
        <f t="shared" si="0"/>
        <v>0</v>
      </c>
    </row>
    <row r="5" spans="1:5" x14ac:dyDescent="0.2">
      <c r="A5" s="66" t="s">
        <v>249</v>
      </c>
      <c r="B5" s="66"/>
      <c r="C5" s="66">
        <v>0</v>
      </c>
      <c r="D5" s="66">
        <v>0</v>
      </c>
      <c r="E5" s="66">
        <f t="shared" si="0"/>
        <v>0</v>
      </c>
    </row>
    <row r="6" spans="1:5" x14ac:dyDescent="0.2">
      <c r="A6" s="66" t="s">
        <v>250</v>
      </c>
      <c r="B6" s="66"/>
      <c r="C6" s="66">
        <v>0</v>
      </c>
      <c r="D6" s="66">
        <v>0</v>
      </c>
      <c r="E6" s="66">
        <f t="shared" si="0"/>
        <v>0</v>
      </c>
    </row>
    <row r="7" spans="1:5" x14ac:dyDescent="0.2">
      <c r="A7" s="66" t="s">
        <v>251</v>
      </c>
      <c r="B7" s="66"/>
      <c r="C7" s="66">
        <v>0</v>
      </c>
      <c r="D7" s="66">
        <v>0</v>
      </c>
      <c r="E7" s="66">
        <f t="shared" si="0"/>
        <v>0</v>
      </c>
    </row>
    <row r="8" spans="1:5" x14ac:dyDescent="0.2">
      <c r="A8" s="66" t="s">
        <v>252</v>
      </c>
      <c r="B8" s="66"/>
      <c r="C8" s="66">
        <v>0</v>
      </c>
      <c r="D8" s="66">
        <v>0</v>
      </c>
      <c r="E8" s="66">
        <f t="shared" si="0"/>
        <v>0</v>
      </c>
    </row>
    <row r="9" spans="1:5" x14ac:dyDescent="0.2">
      <c r="A9" s="66" t="s">
        <v>253</v>
      </c>
      <c r="B9" s="66"/>
      <c r="C9" s="66">
        <v>46.81</v>
      </c>
      <c r="D9" s="66">
        <v>0</v>
      </c>
      <c r="E9" s="66">
        <f t="shared" si="0"/>
        <v>46.81</v>
      </c>
    </row>
    <row r="10" spans="1:5" x14ac:dyDescent="0.2">
      <c r="A10" s="66" t="s">
        <v>254</v>
      </c>
      <c r="B10" s="66">
        <v>14570.97</v>
      </c>
      <c r="C10" s="66">
        <v>13534.98</v>
      </c>
      <c r="D10" s="66">
        <v>13200</v>
      </c>
      <c r="E10" s="66">
        <f t="shared" si="0"/>
        <v>334.97999999999956</v>
      </c>
    </row>
    <row r="11" spans="1:5" x14ac:dyDescent="0.2">
      <c r="A11" s="66" t="s">
        <v>255</v>
      </c>
      <c r="B11" s="66">
        <v>15500.57</v>
      </c>
      <c r="C11" s="66">
        <v>12094.55</v>
      </c>
      <c r="D11" s="66">
        <v>0</v>
      </c>
      <c r="E11" s="66">
        <f t="shared" si="0"/>
        <v>12094.55</v>
      </c>
    </row>
    <row r="12" spans="1:5" x14ac:dyDescent="0.2">
      <c r="A12" s="66" t="s">
        <v>121</v>
      </c>
      <c r="B12" s="66"/>
      <c r="C12" s="66">
        <v>37.450000000000003</v>
      </c>
      <c r="D12" s="66">
        <v>0</v>
      </c>
      <c r="E12" s="66">
        <f t="shared" si="0"/>
        <v>37.450000000000003</v>
      </c>
    </row>
    <row r="13" spans="1:5" x14ac:dyDescent="0.2">
      <c r="A13" s="66" t="s">
        <v>256</v>
      </c>
      <c r="B13" s="66"/>
      <c r="C13" s="66">
        <v>0</v>
      </c>
      <c r="D13" s="66">
        <v>0</v>
      </c>
      <c r="E13" s="66">
        <f t="shared" si="0"/>
        <v>0</v>
      </c>
    </row>
    <row r="14" spans="1:5" x14ac:dyDescent="0.2">
      <c r="A14" s="66" t="s">
        <v>257</v>
      </c>
      <c r="B14" s="66">
        <v>369456.35</v>
      </c>
      <c r="C14" s="66">
        <v>332928.77</v>
      </c>
      <c r="D14" s="66">
        <v>329543.27</v>
      </c>
      <c r="E14" s="66">
        <f t="shared" si="0"/>
        <v>3385.5</v>
      </c>
    </row>
    <row r="15" spans="1:5" x14ac:dyDescent="0.2">
      <c r="A15" s="66" t="s">
        <v>45</v>
      </c>
      <c r="B15" s="66">
        <v>30738.02</v>
      </c>
      <c r="C15" s="66">
        <v>28263.49</v>
      </c>
      <c r="D15" s="66">
        <v>31124.12</v>
      </c>
      <c r="E15" s="66">
        <f t="shared" si="0"/>
        <v>-2860.6299999999974</v>
      </c>
    </row>
    <row r="16" spans="1:5" x14ac:dyDescent="0.2">
      <c r="A16" s="66" t="s">
        <v>258</v>
      </c>
      <c r="B16" s="66">
        <v>252492.91</v>
      </c>
      <c r="C16" s="66">
        <v>239980.32</v>
      </c>
      <c r="D16" s="66">
        <v>20843.02</v>
      </c>
      <c r="E16" s="66">
        <f t="shared" si="0"/>
        <v>219137.30000000002</v>
      </c>
    </row>
    <row r="17" spans="1:5" x14ac:dyDescent="0.2">
      <c r="A17" s="66" t="s">
        <v>259</v>
      </c>
      <c r="B17" s="66"/>
      <c r="C17" s="66">
        <v>62.41</v>
      </c>
      <c r="D17" s="66">
        <v>0</v>
      </c>
      <c r="E17" s="66">
        <f t="shared" si="0"/>
        <v>62.41</v>
      </c>
    </row>
    <row r="18" spans="1:5" x14ac:dyDescent="0.2">
      <c r="A18" s="66" t="s">
        <v>260</v>
      </c>
      <c r="B18" s="66"/>
      <c r="C18" s="66">
        <v>43.69</v>
      </c>
      <c r="D18" s="66">
        <v>0</v>
      </c>
      <c r="E18" s="66">
        <f t="shared" si="0"/>
        <v>43.69</v>
      </c>
    </row>
    <row r="19" spans="1:5" x14ac:dyDescent="0.2">
      <c r="A19" s="66" t="s">
        <v>261</v>
      </c>
      <c r="B19" s="66"/>
      <c r="C19" s="66">
        <v>0</v>
      </c>
      <c r="D19" s="66">
        <v>0</v>
      </c>
      <c r="E19" s="66">
        <f t="shared" si="0"/>
        <v>0</v>
      </c>
    </row>
    <row r="20" spans="1:5" x14ac:dyDescent="0.2">
      <c r="A20" s="66" t="s">
        <v>262</v>
      </c>
      <c r="B20" s="66">
        <v>6671.21</v>
      </c>
      <c r="C20" s="66">
        <v>681.31</v>
      </c>
      <c r="D20" s="66">
        <v>16732.36</v>
      </c>
      <c r="E20" s="66">
        <f t="shared" si="0"/>
        <v>-16051.050000000001</v>
      </c>
    </row>
    <row r="21" spans="1:5" x14ac:dyDescent="0.2">
      <c r="A21" s="66"/>
      <c r="B21" s="66"/>
      <c r="C21" s="66">
        <v>0</v>
      </c>
      <c r="D21" s="66">
        <v>0</v>
      </c>
      <c r="E21" s="66">
        <f t="shared" si="0"/>
        <v>0</v>
      </c>
    </row>
    <row r="22" spans="1:5" x14ac:dyDescent="0.2">
      <c r="A22" s="66" t="s">
        <v>263</v>
      </c>
      <c r="B22" s="66">
        <v>1883.26</v>
      </c>
      <c r="C22" s="66">
        <v>1079.08</v>
      </c>
      <c r="D22" s="66">
        <v>0</v>
      </c>
      <c r="E22" s="66">
        <f t="shared" si="0"/>
        <v>1079.08</v>
      </c>
    </row>
    <row r="23" spans="1:5" x14ac:dyDescent="0.2">
      <c r="A23" s="66" t="s">
        <v>28</v>
      </c>
      <c r="B23" s="66">
        <v>691313.29</v>
      </c>
      <c r="C23" s="66">
        <f>SUM(C2:C22)</f>
        <v>628752.86</v>
      </c>
      <c r="D23" s="66">
        <v>0</v>
      </c>
      <c r="E23" s="66">
        <f t="shared" si="0"/>
        <v>628752.86</v>
      </c>
    </row>
    <row r="24" spans="1:5" x14ac:dyDescent="0.2">
      <c r="A24" s="66"/>
      <c r="B24" s="66"/>
      <c r="C24" s="66">
        <v>0</v>
      </c>
      <c r="D24" s="66">
        <v>0</v>
      </c>
      <c r="E24" s="66">
        <f t="shared" si="0"/>
        <v>0</v>
      </c>
    </row>
    <row r="25" spans="1:5" x14ac:dyDescent="0.2">
      <c r="A25" s="66" t="s">
        <v>274</v>
      </c>
      <c r="B25" s="66"/>
      <c r="C25" s="66">
        <v>872</v>
      </c>
      <c r="D25" s="66">
        <v>0</v>
      </c>
      <c r="E25" s="66">
        <f t="shared" si="0"/>
        <v>872</v>
      </c>
    </row>
    <row r="26" spans="1:5" x14ac:dyDescent="0.2">
      <c r="A26" s="66" t="s">
        <v>277</v>
      </c>
      <c r="B26" s="66"/>
      <c r="C26" s="66">
        <v>32176.58</v>
      </c>
      <c r="D26" s="66">
        <v>0</v>
      </c>
      <c r="E26" s="66">
        <f t="shared" si="0"/>
        <v>32176.58</v>
      </c>
    </row>
    <row r="27" spans="1:5" x14ac:dyDescent="0.2">
      <c r="A27" s="66" t="s">
        <v>240</v>
      </c>
      <c r="B27" s="66"/>
      <c r="C27" s="66">
        <v>0</v>
      </c>
      <c r="D27" s="66">
        <v>28624.46</v>
      </c>
      <c r="E27" s="66">
        <f t="shared" si="0"/>
        <v>-28624.46</v>
      </c>
    </row>
    <row r="28" spans="1:5" x14ac:dyDescent="0.2">
      <c r="A28" s="66"/>
      <c r="B28" s="66"/>
      <c r="C28" s="66">
        <v>0</v>
      </c>
      <c r="D28" s="66">
        <v>0</v>
      </c>
      <c r="E28" s="66">
        <f t="shared" si="0"/>
        <v>0</v>
      </c>
    </row>
    <row r="29" spans="1:5" x14ac:dyDescent="0.2">
      <c r="A29" s="66"/>
      <c r="B29" s="66"/>
      <c r="C29" s="66">
        <v>0</v>
      </c>
      <c r="D29" s="66">
        <v>0</v>
      </c>
      <c r="E29" s="66">
        <f t="shared" si="0"/>
        <v>0</v>
      </c>
    </row>
    <row r="30" spans="1:5" x14ac:dyDescent="0.2">
      <c r="A30" s="66"/>
      <c r="B30" s="66"/>
      <c r="C30" s="66">
        <v>0</v>
      </c>
      <c r="D30" s="66">
        <v>0</v>
      </c>
      <c r="E30" s="66">
        <f t="shared" si="0"/>
        <v>0</v>
      </c>
    </row>
    <row r="31" spans="1:5" x14ac:dyDescent="0.2">
      <c r="A31" s="85" t="s">
        <v>28</v>
      </c>
      <c r="B31" s="66"/>
      <c r="C31" s="66">
        <f>SUM(C23:C30)</f>
        <v>661801.43999999994</v>
      </c>
      <c r="D31" s="66">
        <f>SUM(D2:D30)</f>
        <v>440067.23000000004</v>
      </c>
      <c r="E31" s="66">
        <f t="shared" si="0"/>
        <v>221734.2099999999</v>
      </c>
    </row>
    <row r="32" spans="1:5" ht="13.5" thickBot="1" x14ac:dyDescent="0.25">
      <c r="A32">
        <v>2013</v>
      </c>
      <c r="E32">
        <v>-4047.67</v>
      </c>
    </row>
    <row r="33" spans="1:5" s="37" customFormat="1" ht="13.5" thickBot="1" x14ac:dyDescent="0.25">
      <c r="A33" s="88" t="s">
        <v>280</v>
      </c>
      <c r="B33" s="89"/>
      <c r="C33" s="89"/>
      <c r="D33" s="89"/>
      <c r="E33" s="98">
        <f>SUM(E31:E32)</f>
        <v>217686.53999999989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33" sqref="H33"/>
    </sheetView>
  </sheetViews>
  <sheetFormatPr defaultRowHeight="12.75" x14ac:dyDescent="0.2"/>
  <cols>
    <col min="1" max="1" width="32.140625" customWidth="1"/>
    <col min="2" max="2" width="12.140625" customWidth="1"/>
    <col min="3" max="3" width="13.140625" customWidth="1"/>
    <col min="4" max="4" width="13" customWidth="1"/>
    <col min="5" max="5" width="11.5703125" customWidth="1"/>
    <col min="6" max="6" width="11.28515625" customWidth="1"/>
  </cols>
  <sheetData>
    <row r="1" spans="1:5" x14ac:dyDescent="0.2">
      <c r="A1" s="66" t="s">
        <v>268</v>
      </c>
      <c r="B1" s="66" t="s">
        <v>264</v>
      </c>
      <c r="C1" s="66" t="s">
        <v>267</v>
      </c>
      <c r="D1" s="66" t="s">
        <v>171</v>
      </c>
      <c r="E1" s="66" t="s">
        <v>115</v>
      </c>
    </row>
    <row r="2" spans="1:5" x14ac:dyDescent="0.2">
      <c r="A2" s="66" t="s">
        <v>247</v>
      </c>
      <c r="B2" s="66">
        <v>2408.4</v>
      </c>
      <c r="C2" s="66">
        <v>2335.5</v>
      </c>
      <c r="D2" s="66">
        <v>0</v>
      </c>
      <c r="E2" s="66">
        <f>C2-D2</f>
        <v>2335.5</v>
      </c>
    </row>
    <row r="3" spans="1:5" x14ac:dyDescent="0.2">
      <c r="A3" s="66" t="s">
        <v>248</v>
      </c>
      <c r="B3" s="66"/>
      <c r="C3" s="66">
        <v>0</v>
      </c>
      <c r="D3" s="66">
        <v>0</v>
      </c>
      <c r="E3" s="66">
        <f t="shared" ref="E3:E31" si="0">C3-D3</f>
        <v>0</v>
      </c>
    </row>
    <row r="4" spans="1:5" x14ac:dyDescent="0.2">
      <c r="A4" s="66" t="s">
        <v>249</v>
      </c>
      <c r="B4" s="66"/>
      <c r="C4" s="66">
        <v>0</v>
      </c>
      <c r="D4" s="66">
        <v>0</v>
      </c>
      <c r="E4" s="66">
        <f t="shared" si="0"/>
        <v>0</v>
      </c>
    </row>
    <row r="5" spans="1:5" x14ac:dyDescent="0.2">
      <c r="A5" s="66" t="s">
        <v>250</v>
      </c>
      <c r="B5" s="66"/>
      <c r="C5" s="66">
        <v>0</v>
      </c>
      <c r="D5" s="66">
        <v>0</v>
      </c>
      <c r="E5" s="66">
        <f t="shared" si="0"/>
        <v>0</v>
      </c>
    </row>
    <row r="6" spans="1:5" x14ac:dyDescent="0.2">
      <c r="A6" s="66" t="s">
        <v>251</v>
      </c>
      <c r="B6" s="66">
        <v>41495.58</v>
      </c>
      <c r="C6" s="66">
        <v>32293.37</v>
      </c>
      <c r="D6" s="66">
        <v>0</v>
      </c>
      <c r="E6" s="66">
        <f t="shared" si="0"/>
        <v>32293.37</v>
      </c>
    </row>
    <row r="7" spans="1:5" x14ac:dyDescent="0.2">
      <c r="A7" s="66" t="s">
        <v>252</v>
      </c>
      <c r="B7" s="66"/>
      <c r="C7" s="66">
        <v>15.75</v>
      </c>
      <c r="D7" s="66">
        <v>0</v>
      </c>
      <c r="E7" s="66">
        <f t="shared" si="0"/>
        <v>15.75</v>
      </c>
    </row>
    <row r="8" spans="1:5" x14ac:dyDescent="0.2">
      <c r="A8" s="66" t="s">
        <v>253</v>
      </c>
      <c r="B8" s="66"/>
      <c r="C8" s="66">
        <v>3630.04</v>
      </c>
      <c r="D8" s="66">
        <v>0</v>
      </c>
      <c r="E8" s="66">
        <f t="shared" si="0"/>
        <v>3630.04</v>
      </c>
    </row>
    <row r="9" spans="1:5" x14ac:dyDescent="0.2">
      <c r="A9" s="66" t="s">
        <v>254</v>
      </c>
      <c r="B9" s="66">
        <v>13436.52</v>
      </c>
      <c r="C9" s="66">
        <v>12425.37</v>
      </c>
      <c r="D9" s="66">
        <v>13200</v>
      </c>
      <c r="E9" s="66">
        <f t="shared" si="0"/>
        <v>-774.6299999999992</v>
      </c>
    </row>
    <row r="10" spans="1:5" x14ac:dyDescent="0.2">
      <c r="A10" s="66" t="s">
        <v>255</v>
      </c>
      <c r="B10" s="66">
        <v>13147.83</v>
      </c>
      <c r="C10" s="66">
        <v>10227.26</v>
      </c>
      <c r="D10" s="66">
        <v>0</v>
      </c>
      <c r="E10" s="66">
        <f t="shared" si="0"/>
        <v>10227.26</v>
      </c>
    </row>
    <row r="11" spans="1:5" x14ac:dyDescent="0.2">
      <c r="A11" s="66" t="s">
        <v>121</v>
      </c>
      <c r="B11" s="66"/>
      <c r="C11" s="66">
        <v>2177.29</v>
      </c>
      <c r="D11" s="66">
        <v>0</v>
      </c>
      <c r="E11" s="66">
        <f t="shared" si="0"/>
        <v>2177.29</v>
      </c>
    </row>
    <row r="12" spans="1:5" x14ac:dyDescent="0.2">
      <c r="A12" s="66" t="s">
        <v>256</v>
      </c>
      <c r="B12" s="66"/>
      <c r="C12" s="66">
        <v>0</v>
      </c>
      <c r="D12" s="66">
        <v>0</v>
      </c>
      <c r="E12" s="66">
        <f t="shared" si="0"/>
        <v>0</v>
      </c>
    </row>
    <row r="13" spans="1:5" x14ac:dyDescent="0.2">
      <c r="A13" s="66" t="s">
        <v>257</v>
      </c>
      <c r="B13" s="66">
        <v>367136.94</v>
      </c>
      <c r="C13" s="66">
        <v>338797.36</v>
      </c>
      <c r="D13" s="66">
        <v>331249.15999999997</v>
      </c>
      <c r="E13" s="66">
        <f t="shared" si="0"/>
        <v>7548.2000000000116</v>
      </c>
    </row>
    <row r="14" spans="1:5" x14ac:dyDescent="0.2">
      <c r="A14" s="66" t="s">
        <v>45</v>
      </c>
      <c r="B14" s="66">
        <v>32604.48</v>
      </c>
      <c r="C14" s="66">
        <v>30264.21</v>
      </c>
      <c r="D14" s="66">
        <v>30719.45</v>
      </c>
      <c r="E14" s="66">
        <f t="shared" si="0"/>
        <v>-455.2400000000016</v>
      </c>
    </row>
    <row r="15" spans="1:5" x14ac:dyDescent="0.2">
      <c r="A15" s="66" t="s">
        <v>258</v>
      </c>
      <c r="B15" s="66">
        <v>108876.42</v>
      </c>
      <c r="C15" s="66">
        <v>104152.13</v>
      </c>
      <c r="D15" s="66">
        <v>128870.88</v>
      </c>
      <c r="E15" s="66">
        <f t="shared" si="0"/>
        <v>-24718.75</v>
      </c>
    </row>
    <row r="16" spans="1:5" x14ac:dyDescent="0.2">
      <c r="A16" s="66" t="s">
        <v>259</v>
      </c>
      <c r="B16" s="66"/>
      <c r="C16" s="66">
        <v>0</v>
      </c>
      <c r="D16" s="66">
        <v>0</v>
      </c>
      <c r="E16" s="66">
        <f t="shared" si="0"/>
        <v>0</v>
      </c>
    </row>
    <row r="17" spans="1:5" x14ac:dyDescent="0.2">
      <c r="A17" s="66" t="s">
        <v>260</v>
      </c>
      <c r="B17" s="66"/>
      <c r="C17" s="66">
        <v>3367.49</v>
      </c>
      <c r="D17" s="66">
        <v>0</v>
      </c>
      <c r="E17" s="66">
        <f t="shared" si="0"/>
        <v>3367.49</v>
      </c>
    </row>
    <row r="18" spans="1:5" x14ac:dyDescent="0.2">
      <c r="A18" s="66" t="s">
        <v>261</v>
      </c>
      <c r="B18" s="66"/>
      <c r="C18" s="66">
        <v>0</v>
      </c>
      <c r="D18" s="66">
        <v>0</v>
      </c>
      <c r="E18" s="66">
        <f t="shared" si="0"/>
        <v>0</v>
      </c>
    </row>
    <row r="19" spans="1:5" x14ac:dyDescent="0.2">
      <c r="A19" s="66" t="s">
        <v>262</v>
      </c>
      <c r="B19" s="66">
        <v>5689.1</v>
      </c>
      <c r="C19" s="66">
        <v>332.74</v>
      </c>
      <c r="D19" s="66">
        <v>25539.87</v>
      </c>
      <c r="E19" s="66">
        <f t="shared" si="0"/>
        <v>-25207.129999999997</v>
      </c>
    </row>
    <row r="20" spans="1:5" x14ac:dyDescent="0.2">
      <c r="A20" s="66"/>
      <c r="B20" s="66"/>
      <c r="C20" s="66">
        <v>0</v>
      </c>
      <c r="D20" s="66">
        <v>0</v>
      </c>
      <c r="E20" s="66">
        <f t="shared" si="0"/>
        <v>0</v>
      </c>
    </row>
    <row r="21" spans="1:5" x14ac:dyDescent="0.2">
      <c r="A21" s="66" t="s">
        <v>263</v>
      </c>
      <c r="B21" s="66">
        <v>2003.09</v>
      </c>
      <c r="C21" s="66">
        <v>813.63</v>
      </c>
      <c r="D21" s="66">
        <v>0</v>
      </c>
      <c r="E21" s="66">
        <f t="shared" si="0"/>
        <v>813.63</v>
      </c>
    </row>
    <row r="22" spans="1:5" s="37" customFormat="1" x14ac:dyDescent="0.2">
      <c r="A22" s="70" t="s">
        <v>28</v>
      </c>
      <c r="B22" s="70">
        <v>586798.36</v>
      </c>
      <c r="C22" s="70">
        <f>SUM(C2:C21)</f>
        <v>540832.14</v>
      </c>
      <c r="D22" s="70">
        <f>SUM(D2:D21)</f>
        <v>529579.36</v>
      </c>
      <c r="E22" s="66">
        <f t="shared" si="0"/>
        <v>11252.780000000028</v>
      </c>
    </row>
    <row r="23" spans="1:5" x14ac:dyDescent="0.2">
      <c r="A23" s="66" t="s">
        <v>275</v>
      </c>
      <c r="B23" s="66"/>
      <c r="C23" s="66">
        <v>36802.199999999997</v>
      </c>
      <c r="D23" s="66">
        <v>0</v>
      </c>
      <c r="E23" s="66">
        <f t="shared" si="0"/>
        <v>36802.199999999997</v>
      </c>
    </row>
    <row r="24" spans="1:5" x14ac:dyDescent="0.2">
      <c r="A24" s="66" t="s">
        <v>274</v>
      </c>
      <c r="B24" s="66"/>
      <c r="C24" s="66">
        <v>872</v>
      </c>
      <c r="D24" s="66">
        <v>0</v>
      </c>
      <c r="E24" s="66">
        <f t="shared" si="0"/>
        <v>872</v>
      </c>
    </row>
    <row r="25" spans="1:5" x14ac:dyDescent="0.2">
      <c r="A25" s="66" t="s">
        <v>277</v>
      </c>
      <c r="B25" s="66"/>
      <c r="C25" s="66">
        <v>31764.52</v>
      </c>
      <c r="D25" s="66">
        <v>0</v>
      </c>
      <c r="E25" s="66">
        <f t="shared" si="0"/>
        <v>31764.52</v>
      </c>
    </row>
    <row r="26" spans="1:5" x14ac:dyDescent="0.2">
      <c r="A26" s="66" t="s">
        <v>240</v>
      </c>
      <c r="B26" s="66"/>
      <c r="C26" s="66">
        <v>0</v>
      </c>
      <c r="D26" s="66">
        <v>56376.54</v>
      </c>
      <c r="E26" s="66">
        <f t="shared" si="0"/>
        <v>-56376.54</v>
      </c>
    </row>
    <row r="27" spans="1:5" x14ac:dyDescent="0.2">
      <c r="A27" s="66"/>
      <c r="B27" s="66"/>
      <c r="C27" s="66">
        <v>0</v>
      </c>
      <c r="D27" s="66">
        <v>0</v>
      </c>
      <c r="E27" s="66">
        <f t="shared" si="0"/>
        <v>0</v>
      </c>
    </row>
    <row r="28" spans="1:5" x14ac:dyDescent="0.2">
      <c r="A28" s="66"/>
      <c r="B28" s="66"/>
      <c r="C28" s="66">
        <v>0</v>
      </c>
      <c r="D28" s="66">
        <v>0</v>
      </c>
      <c r="E28" s="66">
        <f t="shared" si="0"/>
        <v>0</v>
      </c>
    </row>
    <row r="29" spans="1:5" x14ac:dyDescent="0.2">
      <c r="A29" s="66"/>
      <c r="B29" s="66"/>
      <c r="C29" s="66">
        <v>0</v>
      </c>
      <c r="D29" s="66">
        <v>0</v>
      </c>
      <c r="E29" s="66">
        <f t="shared" si="0"/>
        <v>0</v>
      </c>
    </row>
    <row r="30" spans="1:5" x14ac:dyDescent="0.2">
      <c r="A30" s="66"/>
      <c r="B30" s="66"/>
      <c r="C30" s="66">
        <v>0</v>
      </c>
      <c r="D30" s="66">
        <v>0</v>
      </c>
      <c r="E30" s="66">
        <f t="shared" si="0"/>
        <v>0</v>
      </c>
    </row>
    <row r="31" spans="1:5" ht="13.5" thickBot="1" x14ac:dyDescent="0.25">
      <c r="A31" s="90" t="s">
        <v>28</v>
      </c>
      <c r="B31" s="91">
        <f>B22</f>
        <v>586798.36</v>
      </c>
      <c r="C31" s="91">
        <f>SUM(C22:C30)</f>
        <v>610270.86</v>
      </c>
      <c r="D31" s="91">
        <f>SUM(D22:D30)</f>
        <v>585955.9</v>
      </c>
      <c r="E31" s="91">
        <f t="shared" si="0"/>
        <v>24314.959999999963</v>
      </c>
    </row>
    <row r="32" spans="1:5" ht="13.5" thickBot="1" x14ac:dyDescent="0.25">
      <c r="A32" s="92">
        <v>2013</v>
      </c>
      <c r="B32" s="93"/>
      <c r="C32" s="93"/>
      <c r="D32" s="93"/>
      <c r="E32" s="94">
        <v>135568.74</v>
      </c>
    </row>
    <row r="33" spans="1:5" s="37" customFormat="1" ht="13.5" thickBot="1" x14ac:dyDescent="0.25">
      <c r="A33" s="88" t="s">
        <v>280</v>
      </c>
      <c r="B33" s="89"/>
      <c r="C33" s="89"/>
      <c r="D33" s="89"/>
      <c r="E33" s="99">
        <f>SUM(E31:E32)</f>
        <v>159883.69999999995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J32" sqref="J32"/>
    </sheetView>
  </sheetViews>
  <sheetFormatPr defaultRowHeight="12.75" x14ac:dyDescent="0.2"/>
  <cols>
    <col min="1" max="1" width="32.140625" customWidth="1"/>
    <col min="2" max="2" width="12.140625" customWidth="1"/>
    <col min="3" max="3" width="13.85546875" customWidth="1"/>
    <col min="4" max="4" width="13" customWidth="1"/>
    <col min="5" max="5" width="13.140625" customWidth="1"/>
  </cols>
  <sheetData>
    <row r="1" spans="1:5" x14ac:dyDescent="0.2">
      <c r="A1" s="66" t="s">
        <v>271</v>
      </c>
      <c r="B1" s="66" t="s">
        <v>264</v>
      </c>
      <c r="C1" s="66" t="s">
        <v>267</v>
      </c>
      <c r="D1" s="66" t="s">
        <v>171</v>
      </c>
      <c r="E1" s="66" t="s">
        <v>115</v>
      </c>
    </row>
    <row r="2" spans="1:5" x14ac:dyDescent="0.2">
      <c r="A2" s="66" t="s">
        <v>247</v>
      </c>
      <c r="B2" s="66">
        <v>1382.6</v>
      </c>
      <c r="C2" s="66">
        <v>1283.17</v>
      </c>
      <c r="D2" s="66"/>
      <c r="E2" s="66">
        <f>C2-D2</f>
        <v>1283.17</v>
      </c>
    </row>
    <row r="3" spans="1:5" x14ac:dyDescent="0.2">
      <c r="A3" s="66" t="s">
        <v>248</v>
      </c>
      <c r="B3" s="66">
        <v>12602</v>
      </c>
      <c r="C3" s="66">
        <v>12092.18</v>
      </c>
      <c r="D3" s="66"/>
      <c r="E3" s="66">
        <f t="shared" ref="E3:E33" si="0">C3-D3</f>
        <v>12092.18</v>
      </c>
    </row>
    <row r="4" spans="1:5" x14ac:dyDescent="0.2">
      <c r="A4" s="66" t="s">
        <v>249</v>
      </c>
      <c r="B4" s="66">
        <v>16130.1</v>
      </c>
      <c r="C4" s="66">
        <v>16872.2</v>
      </c>
      <c r="D4" s="66">
        <v>24443.599999999999</v>
      </c>
      <c r="E4" s="66">
        <f t="shared" si="0"/>
        <v>-7571.3999999999978</v>
      </c>
    </row>
    <row r="5" spans="1:5" x14ac:dyDescent="0.2">
      <c r="A5" s="66" t="s">
        <v>250</v>
      </c>
      <c r="B5" s="66">
        <v>13316.3</v>
      </c>
      <c r="C5" s="66">
        <v>12385.8</v>
      </c>
      <c r="D5" s="66"/>
      <c r="E5" s="66">
        <f t="shared" si="0"/>
        <v>12385.8</v>
      </c>
    </row>
    <row r="6" spans="1:5" x14ac:dyDescent="0.2">
      <c r="A6" s="66" t="s">
        <v>251</v>
      </c>
      <c r="B6" s="66"/>
      <c r="C6" s="66"/>
      <c r="D6" s="66"/>
      <c r="E6" s="66">
        <f t="shared" si="0"/>
        <v>0</v>
      </c>
    </row>
    <row r="7" spans="1:5" x14ac:dyDescent="0.2">
      <c r="A7" s="66" t="s">
        <v>252</v>
      </c>
      <c r="B7" s="66"/>
      <c r="C7" s="66"/>
      <c r="D7" s="66"/>
      <c r="E7" s="66">
        <f t="shared" si="0"/>
        <v>0</v>
      </c>
    </row>
    <row r="8" spans="1:5" x14ac:dyDescent="0.2">
      <c r="A8" s="66" t="s">
        <v>253</v>
      </c>
      <c r="B8" s="66"/>
      <c r="C8" s="66"/>
      <c r="D8" s="66"/>
      <c r="E8" s="66">
        <f t="shared" si="0"/>
        <v>0</v>
      </c>
    </row>
    <row r="9" spans="1:5" x14ac:dyDescent="0.2">
      <c r="A9" s="66" t="s">
        <v>254</v>
      </c>
      <c r="B9" s="66">
        <v>7981.32</v>
      </c>
      <c r="C9" s="66">
        <v>7275.91</v>
      </c>
      <c r="D9" s="66">
        <v>13200</v>
      </c>
      <c r="E9" s="66">
        <f t="shared" si="0"/>
        <v>-5924.09</v>
      </c>
    </row>
    <row r="10" spans="1:5" x14ac:dyDescent="0.2">
      <c r="A10" s="66" t="s">
        <v>255</v>
      </c>
      <c r="B10" s="66">
        <v>8350.2999999999993</v>
      </c>
      <c r="C10" s="66">
        <v>6084.97</v>
      </c>
      <c r="D10" s="66"/>
      <c r="E10" s="66">
        <f t="shared" si="0"/>
        <v>6084.97</v>
      </c>
    </row>
    <row r="11" spans="1:5" x14ac:dyDescent="0.2">
      <c r="A11" s="66" t="s">
        <v>121</v>
      </c>
      <c r="B11" s="66"/>
      <c r="C11" s="66"/>
      <c r="D11" s="66"/>
      <c r="E11" s="66">
        <f t="shared" si="0"/>
        <v>0</v>
      </c>
    </row>
    <row r="12" spans="1:5" x14ac:dyDescent="0.2">
      <c r="A12" s="66" t="s">
        <v>256</v>
      </c>
      <c r="B12" s="66"/>
      <c r="C12" s="66"/>
      <c r="D12" s="66"/>
      <c r="E12" s="66">
        <f t="shared" si="0"/>
        <v>0</v>
      </c>
    </row>
    <row r="13" spans="1:5" x14ac:dyDescent="0.2">
      <c r="A13" s="66" t="s">
        <v>257</v>
      </c>
      <c r="B13" s="66">
        <v>173276.97</v>
      </c>
      <c r="C13" s="66">
        <v>163131.19</v>
      </c>
      <c r="D13" s="66">
        <v>237569.75</v>
      </c>
      <c r="E13" s="66">
        <f t="shared" si="0"/>
        <v>-74438.559999999998</v>
      </c>
    </row>
    <row r="14" spans="1:5" x14ac:dyDescent="0.2">
      <c r="A14" s="66" t="s">
        <v>45</v>
      </c>
      <c r="B14" s="66">
        <v>17516.599999999999</v>
      </c>
      <c r="C14" s="66">
        <v>17518.71</v>
      </c>
      <c r="D14" s="66">
        <v>19543.810000000001</v>
      </c>
      <c r="E14" s="66">
        <f t="shared" si="0"/>
        <v>-2025.1000000000022</v>
      </c>
    </row>
    <row r="15" spans="1:5" x14ac:dyDescent="0.2">
      <c r="A15" s="66" t="s">
        <v>258</v>
      </c>
      <c r="B15" s="66">
        <v>98213.119999999995</v>
      </c>
      <c r="C15" s="66">
        <v>90310.46</v>
      </c>
      <c r="D15" s="66">
        <v>197585.49</v>
      </c>
      <c r="E15" s="66">
        <f t="shared" si="0"/>
        <v>-107275.02999999998</v>
      </c>
    </row>
    <row r="16" spans="1:5" x14ac:dyDescent="0.2">
      <c r="A16" s="66" t="s">
        <v>259</v>
      </c>
      <c r="B16" s="66"/>
      <c r="C16" s="66"/>
      <c r="D16" s="66"/>
      <c r="E16" s="66">
        <f t="shared" si="0"/>
        <v>0</v>
      </c>
    </row>
    <row r="17" spans="1:5" x14ac:dyDescent="0.2">
      <c r="A17" s="66" t="s">
        <v>260</v>
      </c>
      <c r="B17" s="66"/>
      <c r="C17" s="66"/>
      <c r="D17" s="66"/>
      <c r="E17" s="66">
        <f t="shared" si="0"/>
        <v>0</v>
      </c>
    </row>
    <row r="18" spans="1:5" x14ac:dyDescent="0.2">
      <c r="A18" s="66" t="s">
        <v>261</v>
      </c>
      <c r="B18" s="66"/>
      <c r="C18" s="66">
        <v>12.08</v>
      </c>
      <c r="D18" s="66"/>
      <c r="E18" s="66">
        <f t="shared" si="0"/>
        <v>12.08</v>
      </c>
    </row>
    <row r="19" spans="1:5" x14ac:dyDescent="0.2">
      <c r="A19" s="66" t="s">
        <v>262</v>
      </c>
      <c r="B19" s="66">
        <v>23500.82</v>
      </c>
      <c r="C19" s="66">
        <v>1360.68</v>
      </c>
      <c r="D19" s="66">
        <v>38572.04</v>
      </c>
      <c r="E19" s="66">
        <f t="shared" si="0"/>
        <v>-37211.360000000001</v>
      </c>
    </row>
    <row r="20" spans="1:5" x14ac:dyDescent="0.2">
      <c r="A20" s="66"/>
      <c r="B20" s="66"/>
      <c r="C20" s="66"/>
      <c r="D20" s="66"/>
      <c r="E20" s="66">
        <f t="shared" si="0"/>
        <v>0</v>
      </c>
    </row>
    <row r="21" spans="1:5" x14ac:dyDescent="0.2">
      <c r="A21" s="66" t="s">
        <v>263</v>
      </c>
      <c r="B21" s="66">
        <v>1335.7</v>
      </c>
      <c r="C21" s="66">
        <v>356.15</v>
      </c>
      <c r="D21" s="66"/>
      <c r="E21" s="66">
        <f t="shared" si="0"/>
        <v>356.15</v>
      </c>
    </row>
    <row r="22" spans="1:5" s="37" customFormat="1" x14ac:dyDescent="0.2">
      <c r="A22" s="70" t="s">
        <v>28</v>
      </c>
      <c r="B22" s="70">
        <v>373605.83</v>
      </c>
      <c r="C22" s="70">
        <f>SUM(C2:C21)</f>
        <v>328683.50000000006</v>
      </c>
      <c r="D22" s="70">
        <f>D4+D9+D13+D14+D15+D19</f>
        <v>530914.68999999994</v>
      </c>
      <c r="E22" s="66">
        <f t="shared" si="0"/>
        <v>-202231.18999999989</v>
      </c>
    </row>
    <row r="23" spans="1:5" x14ac:dyDescent="0.2">
      <c r="A23" s="66" t="s">
        <v>275</v>
      </c>
      <c r="B23" s="66"/>
      <c r="C23" s="66">
        <v>59905.75</v>
      </c>
      <c r="D23" s="66"/>
      <c r="E23" s="66">
        <f t="shared" si="0"/>
        <v>59905.75</v>
      </c>
    </row>
    <row r="24" spans="1:5" x14ac:dyDescent="0.2">
      <c r="A24" s="66" t="s">
        <v>274</v>
      </c>
      <c r="B24" s="66"/>
      <c r="C24" s="66">
        <v>872</v>
      </c>
      <c r="D24" s="66"/>
      <c r="E24" s="66">
        <f t="shared" si="0"/>
        <v>872</v>
      </c>
    </row>
    <row r="25" spans="1:5" x14ac:dyDescent="0.2">
      <c r="A25" s="66" t="s">
        <v>281</v>
      </c>
      <c r="B25" s="66"/>
      <c r="C25" s="66">
        <v>20208.900000000001</v>
      </c>
      <c r="D25" s="66"/>
      <c r="E25" s="66">
        <f t="shared" si="0"/>
        <v>20208.900000000001</v>
      </c>
    </row>
    <row r="26" spans="1:5" x14ac:dyDescent="0.2">
      <c r="A26" s="66"/>
      <c r="B26" s="66"/>
      <c r="C26" s="66"/>
      <c r="D26" s="66"/>
      <c r="E26" s="66">
        <f t="shared" si="0"/>
        <v>0</v>
      </c>
    </row>
    <row r="27" spans="1:5" x14ac:dyDescent="0.2">
      <c r="A27" s="66"/>
      <c r="B27" s="66"/>
      <c r="C27" s="66"/>
      <c r="D27" s="66"/>
      <c r="E27" s="66">
        <f t="shared" si="0"/>
        <v>0</v>
      </c>
    </row>
    <row r="28" spans="1:5" x14ac:dyDescent="0.2">
      <c r="A28" s="66"/>
      <c r="B28" s="66"/>
      <c r="C28" s="66"/>
      <c r="D28" s="66"/>
      <c r="E28" s="66">
        <f t="shared" si="0"/>
        <v>0</v>
      </c>
    </row>
    <row r="29" spans="1:5" x14ac:dyDescent="0.2">
      <c r="A29" s="66"/>
      <c r="B29" s="66"/>
      <c r="C29" s="66"/>
      <c r="D29" s="66"/>
      <c r="E29" s="66">
        <f t="shared" si="0"/>
        <v>0</v>
      </c>
    </row>
    <row r="30" spans="1:5" x14ac:dyDescent="0.2">
      <c r="A30" s="66"/>
      <c r="B30" s="66"/>
      <c r="C30" s="66"/>
      <c r="D30" s="66"/>
      <c r="E30" s="66">
        <f t="shared" si="0"/>
        <v>0</v>
      </c>
    </row>
    <row r="31" spans="1:5" x14ac:dyDescent="0.2">
      <c r="A31" s="66"/>
      <c r="B31" s="66"/>
      <c r="C31" s="66"/>
      <c r="D31" s="66"/>
      <c r="E31" s="66">
        <f t="shared" si="0"/>
        <v>0</v>
      </c>
    </row>
    <row r="32" spans="1:5" x14ac:dyDescent="0.2">
      <c r="A32" s="66"/>
      <c r="B32" s="66"/>
      <c r="C32" s="66"/>
      <c r="D32" s="66"/>
      <c r="E32" s="66">
        <f t="shared" si="0"/>
        <v>0</v>
      </c>
    </row>
    <row r="33" spans="1:5" ht="13.5" thickBot="1" x14ac:dyDescent="0.25">
      <c r="A33" s="91"/>
      <c r="B33" s="91"/>
      <c r="C33" s="91"/>
      <c r="D33" s="91"/>
      <c r="E33" s="91">
        <f t="shared" si="0"/>
        <v>0</v>
      </c>
    </row>
    <row r="34" spans="1:5" s="37" customFormat="1" ht="13.5" thickBot="1" x14ac:dyDescent="0.25">
      <c r="A34" s="95" t="s">
        <v>124</v>
      </c>
      <c r="B34" s="96"/>
      <c r="C34" s="96">
        <f>SUM(C22:C33)</f>
        <v>409670.15000000008</v>
      </c>
      <c r="D34" s="96">
        <f>D22</f>
        <v>530914.68999999994</v>
      </c>
      <c r="E34" s="97">
        <f>SUM(E22:E33)</f>
        <v>-121244.53999999989</v>
      </c>
    </row>
    <row r="35" spans="1:5" ht="13.5" thickBot="1" x14ac:dyDescent="0.25">
      <c r="A35" s="87">
        <v>2013</v>
      </c>
      <c r="E35">
        <v>193454.22</v>
      </c>
    </row>
    <row r="36" spans="1:5" ht="13.5" thickBot="1" x14ac:dyDescent="0.25">
      <c r="A36" s="92" t="s">
        <v>279</v>
      </c>
      <c r="B36" s="93"/>
      <c r="C36" s="93"/>
      <c r="D36" s="93"/>
      <c r="E36" s="98">
        <f>SUM(E34:E35)</f>
        <v>72209.680000000109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7" workbookViewId="0">
      <selection activeCell="G31" sqref="G31"/>
    </sheetView>
  </sheetViews>
  <sheetFormatPr defaultRowHeight="12.75" x14ac:dyDescent="0.2"/>
  <cols>
    <col min="1" max="1" width="32.140625" customWidth="1"/>
    <col min="2" max="2" width="12.140625" customWidth="1"/>
    <col min="3" max="3" width="14" customWidth="1"/>
    <col min="4" max="4" width="13" customWidth="1"/>
    <col min="5" max="5" width="12" customWidth="1"/>
    <col min="6" max="6" width="11.7109375" customWidth="1"/>
  </cols>
  <sheetData>
    <row r="1" spans="1:5" x14ac:dyDescent="0.2">
      <c r="A1" s="66" t="s">
        <v>272</v>
      </c>
      <c r="B1" s="66" t="s">
        <v>264</v>
      </c>
      <c r="C1" s="66" t="s">
        <v>267</v>
      </c>
      <c r="D1" s="66" t="s">
        <v>171</v>
      </c>
      <c r="E1" s="66" t="s">
        <v>115</v>
      </c>
    </row>
    <row r="2" spans="1:5" x14ac:dyDescent="0.2">
      <c r="A2" s="66" t="s">
        <v>246</v>
      </c>
      <c r="B2" s="66"/>
      <c r="C2" s="66"/>
      <c r="D2" s="66"/>
      <c r="E2" s="66"/>
    </row>
    <row r="3" spans="1:5" x14ac:dyDescent="0.2">
      <c r="A3" s="66" t="s">
        <v>247</v>
      </c>
      <c r="B3" s="66"/>
      <c r="C3" s="66"/>
      <c r="D3" s="66"/>
      <c r="E3" s="66"/>
    </row>
    <row r="4" spans="1:5" x14ac:dyDescent="0.2">
      <c r="A4" s="66" t="s">
        <v>248</v>
      </c>
      <c r="B4" s="66"/>
      <c r="C4" s="66"/>
      <c r="D4" s="66"/>
      <c r="E4" s="66"/>
    </row>
    <row r="5" spans="1:5" x14ac:dyDescent="0.2">
      <c r="A5" s="66" t="s">
        <v>249</v>
      </c>
      <c r="B5" s="66"/>
      <c r="C5" s="66"/>
      <c r="D5" s="66"/>
      <c r="E5" s="66"/>
    </row>
    <row r="6" spans="1:5" x14ac:dyDescent="0.2">
      <c r="A6" s="66" t="s">
        <v>250</v>
      </c>
      <c r="B6" s="66"/>
      <c r="C6" s="66"/>
      <c r="D6" s="66"/>
      <c r="E6" s="66"/>
    </row>
    <row r="7" spans="1:5" x14ac:dyDescent="0.2">
      <c r="A7" s="66" t="s">
        <v>251</v>
      </c>
      <c r="B7" s="66"/>
      <c r="C7" s="66"/>
      <c r="D7" s="66"/>
      <c r="E7" s="66"/>
    </row>
    <row r="8" spans="1:5" x14ac:dyDescent="0.2">
      <c r="A8" s="66" t="s">
        <v>252</v>
      </c>
      <c r="B8" s="66"/>
      <c r="C8" s="66"/>
      <c r="D8" s="66"/>
      <c r="E8" s="66"/>
    </row>
    <row r="9" spans="1:5" x14ac:dyDescent="0.2">
      <c r="A9" s="66" t="s">
        <v>253</v>
      </c>
      <c r="B9" s="66"/>
      <c r="C9" s="66"/>
      <c r="D9" s="66"/>
      <c r="E9" s="66"/>
    </row>
    <row r="10" spans="1:5" x14ac:dyDescent="0.2">
      <c r="A10" s="66" t="s">
        <v>254</v>
      </c>
      <c r="B10" s="66"/>
      <c r="C10" s="66"/>
      <c r="D10" s="66">
        <v>8800</v>
      </c>
      <c r="E10" s="66">
        <f>C10-D10</f>
        <v>-8800</v>
      </c>
    </row>
    <row r="11" spans="1:5" x14ac:dyDescent="0.2">
      <c r="A11" s="66" t="s">
        <v>255</v>
      </c>
      <c r="B11" s="66">
        <v>8814.66</v>
      </c>
      <c r="C11" s="66">
        <v>5841.02</v>
      </c>
      <c r="D11" s="66"/>
      <c r="E11" s="66">
        <f t="shared" ref="E11:E34" si="0">C11-D11</f>
        <v>5841.02</v>
      </c>
    </row>
    <row r="12" spans="1:5" x14ac:dyDescent="0.2">
      <c r="A12" s="66" t="s">
        <v>121</v>
      </c>
      <c r="B12" s="66"/>
      <c r="C12" s="66"/>
      <c r="D12" s="66"/>
      <c r="E12" s="66">
        <f t="shared" si="0"/>
        <v>0</v>
      </c>
    </row>
    <row r="13" spans="1:5" x14ac:dyDescent="0.2">
      <c r="A13" s="66" t="s">
        <v>256</v>
      </c>
      <c r="B13" s="66"/>
      <c r="C13" s="66"/>
      <c r="D13" s="66"/>
      <c r="E13" s="66">
        <f t="shared" si="0"/>
        <v>0</v>
      </c>
    </row>
    <row r="14" spans="1:5" x14ac:dyDescent="0.2">
      <c r="A14" s="66" t="s">
        <v>257</v>
      </c>
      <c r="B14" s="66">
        <v>220746.32</v>
      </c>
      <c r="C14" s="66">
        <v>157749.01999999999</v>
      </c>
      <c r="D14" s="66">
        <v>257425.79</v>
      </c>
      <c r="E14" s="66">
        <f t="shared" si="0"/>
        <v>-99676.770000000019</v>
      </c>
    </row>
    <row r="15" spans="1:5" x14ac:dyDescent="0.2">
      <c r="A15" s="66" t="s">
        <v>45</v>
      </c>
      <c r="B15" s="66">
        <v>22250.639999999999</v>
      </c>
      <c r="C15" s="66">
        <v>15902.6</v>
      </c>
      <c r="D15" s="66">
        <v>16294.72</v>
      </c>
      <c r="E15" s="66">
        <f t="shared" si="0"/>
        <v>-392.11999999999898</v>
      </c>
    </row>
    <row r="16" spans="1:5" x14ac:dyDescent="0.2">
      <c r="A16" s="66" t="s">
        <v>258</v>
      </c>
      <c r="B16" s="66">
        <v>137247.56</v>
      </c>
      <c r="C16" s="66">
        <v>76951.679999999993</v>
      </c>
      <c r="D16" s="66">
        <v>2473.0500000000002</v>
      </c>
      <c r="E16" s="66">
        <f t="shared" si="0"/>
        <v>74478.62999999999</v>
      </c>
    </row>
    <row r="17" spans="1:5" x14ac:dyDescent="0.2">
      <c r="A17" s="66" t="s">
        <v>259</v>
      </c>
      <c r="B17" s="66"/>
      <c r="C17" s="66"/>
      <c r="D17" s="66"/>
      <c r="E17" s="66">
        <f t="shared" si="0"/>
        <v>0</v>
      </c>
    </row>
    <row r="18" spans="1:5" x14ac:dyDescent="0.2">
      <c r="A18" s="66" t="s">
        <v>260</v>
      </c>
      <c r="B18" s="66"/>
      <c r="C18" s="66"/>
      <c r="D18" s="66"/>
      <c r="E18" s="66">
        <f t="shared" si="0"/>
        <v>0</v>
      </c>
    </row>
    <row r="19" spans="1:5" x14ac:dyDescent="0.2">
      <c r="A19" s="66" t="s">
        <v>261</v>
      </c>
      <c r="B19" s="66"/>
      <c r="C19" s="66"/>
      <c r="D19" s="66"/>
      <c r="E19" s="66">
        <f t="shared" si="0"/>
        <v>0</v>
      </c>
    </row>
    <row r="20" spans="1:5" x14ac:dyDescent="0.2">
      <c r="A20" s="66" t="s">
        <v>262</v>
      </c>
      <c r="B20" s="66">
        <v>3001.25</v>
      </c>
      <c r="C20" s="66">
        <v>2849.4</v>
      </c>
      <c r="D20" s="66">
        <v>2316.2600000000002</v>
      </c>
      <c r="E20" s="66">
        <f t="shared" si="0"/>
        <v>533.13999999999987</v>
      </c>
    </row>
    <row r="21" spans="1:5" x14ac:dyDescent="0.2">
      <c r="A21" s="66"/>
      <c r="B21" s="66"/>
      <c r="C21" s="66"/>
      <c r="D21" s="66"/>
      <c r="E21" s="66">
        <f t="shared" si="0"/>
        <v>0</v>
      </c>
    </row>
    <row r="22" spans="1:5" x14ac:dyDescent="0.2">
      <c r="A22" s="66" t="s">
        <v>263</v>
      </c>
      <c r="B22" s="66">
        <v>263.66000000000003</v>
      </c>
      <c r="C22" s="66">
        <v>224.42</v>
      </c>
      <c r="D22" s="66"/>
      <c r="E22" s="66">
        <f t="shared" si="0"/>
        <v>224.42</v>
      </c>
    </row>
    <row r="23" spans="1:5" x14ac:dyDescent="0.2">
      <c r="A23" s="66" t="s">
        <v>28</v>
      </c>
      <c r="B23" s="66">
        <v>392324.09</v>
      </c>
      <c r="C23" s="66">
        <f>SUM(C2:C22)</f>
        <v>259518.13999999998</v>
      </c>
      <c r="D23" s="66"/>
      <c r="E23" s="66">
        <f t="shared" si="0"/>
        <v>259518.13999999998</v>
      </c>
    </row>
    <row r="24" spans="1:5" x14ac:dyDescent="0.2">
      <c r="A24" s="66" t="s">
        <v>275</v>
      </c>
      <c r="B24" s="66"/>
      <c r="C24" s="66">
        <v>14129.61</v>
      </c>
      <c r="D24" s="66"/>
      <c r="E24" s="66">
        <f t="shared" si="0"/>
        <v>14129.61</v>
      </c>
    </row>
    <row r="25" spans="1:5" x14ac:dyDescent="0.2">
      <c r="A25" s="66" t="s">
        <v>277</v>
      </c>
      <c r="B25" s="66"/>
      <c r="C25" s="66">
        <v>32534.89</v>
      </c>
      <c r="D25" s="66"/>
      <c r="E25" s="66">
        <f t="shared" si="0"/>
        <v>32534.89</v>
      </c>
    </row>
    <row r="26" spans="1:5" x14ac:dyDescent="0.2">
      <c r="A26" s="66"/>
      <c r="B26" s="66"/>
      <c r="C26" s="66"/>
      <c r="D26" s="66"/>
      <c r="E26" s="66">
        <f t="shared" si="0"/>
        <v>0</v>
      </c>
    </row>
    <row r="27" spans="1:5" x14ac:dyDescent="0.2">
      <c r="A27" s="66"/>
      <c r="B27" s="66"/>
      <c r="C27" s="66"/>
      <c r="D27" s="66"/>
      <c r="E27" s="66">
        <f t="shared" si="0"/>
        <v>0</v>
      </c>
    </row>
    <row r="28" spans="1:5" x14ac:dyDescent="0.2">
      <c r="A28" s="66"/>
      <c r="B28" s="66"/>
      <c r="C28" s="66"/>
      <c r="D28" s="66"/>
      <c r="E28" s="66">
        <f t="shared" si="0"/>
        <v>0</v>
      </c>
    </row>
    <row r="29" spans="1:5" x14ac:dyDescent="0.2">
      <c r="A29" s="66"/>
      <c r="B29" s="66"/>
      <c r="C29" s="66"/>
      <c r="D29" s="66"/>
      <c r="E29" s="66">
        <f t="shared" si="0"/>
        <v>0</v>
      </c>
    </row>
    <row r="30" spans="1:5" x14ac:dyDescent="0.2">
      <c r="A30" s="66"/>
      <c r="B30" s="66"/>
      <c r="C30" s="66"/>
      <c r="D30" s="66"/>
      <c r="E30" s="66">
        <f t="shared" si="0"/>
        <v>0</v>
      </c>
    </row>
    <row r="31" spans="1:5" x14ac:dyDescent="0.2">
      <c r="A31" s="66"/>
      <c r="B31" s="66"/>
      <c r="C31" s="66"/>
      <c r="D31" s="66"/>
      <c r="E31" s="66">
        <f t="shared" si="0"/>
        <v>0</v>
      </c>
    </row>
    <row r="32" spans="1:5" x14ac:dyDescent="0.2">
      <c r="A32" s="66"/>
      <c r="B32" s="66"/>
      <c r="C32" s="66"/>
      <c r="D32" s="66"/>
      <c r="E32" s="66">
        <f t="shared" si="0"/>
        <v>0</v>
      </c>
    </row>
    <row r="33" spans="1:5" ht="13.5" thickBot="1" x14ac:dyDescent="0.25">
      <c r="A33" s="91"/>
      <c r="B33" s="91"/>
      <c r="C33" s="91"/>
      <c r="D33" s="91"/>
      <c r="E33" s="91">
        <f t="shared" si="0"/>
        <v>0</v>
      </c>
    </row>
    <row r="34" spans="1:5" s="37" customFormat="1" ht="13.5" thickBot="1" x14ac:dyDescent="0.25">
      <c r="A34" s="95" t="s">
        <v>28</v>
      </c>
      <c r="B34" s="96"/>
      <c r="C34" s="96">
        <f>SUM(C23:C33)</f>
        <v>306182.64</v>
      </c>
      <c r="D34" s="96">
        <f>SUM(D2:D33)</f>
        <v>287309.82</v>
      </c>
      <c r="E34" s="99">
        <f t="shared" si="0"/>
        <v>18872.820000000007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8" workbookViewId="0">
      <pane ySplit="1" topLeftCell="A28"/>
      <selection activeCell="B51" sqref="B51"/>
      <selection pane="bottomLeft" activeCell="A28" sqref="A28"/>
    </sheetView>
  </sheetViews>
  <sheetFormatPr defaultColWidth="11.5703125" defaultRowHeight="12.75" x14ac:dyDescent="0.2"/>
  <cols>
    <col min="1" max="1" width="34.5703125" customWidth="1"/>
    <col min="2" max="2" width="15.140625" customWidth="1"/>
    <col min="3" max="3" width="14.5703125" customWidth="1"/>
    <col min="4" max="4" width="13.85546875" customWidth="1"/>
    <col min="5" max="5" width="15.28515625" customWidth="1"/>
    <col min="6" max="6" width="15.7109375" customWidth="1"/>
    <col min="7" max="7" width="16.42578125" customWidth="1"/>
    <col min="8" max="8" width="20.7109375" customWidth="1"/>
  </cols>
  <sheetData>
    <row r="1" spans="1:7" s="21" customFormat="1" x14ac:dyDescent="0.2">
      <c r="A1" s="19"/>
      <c r="B1" s="20">
        <v>5</v>
      </c>
      <c r="C1" s="19">
        <v>7</v>
      </c>
      <c r="D1" s="19">
        <v>9</v>
      </c>
      <c r="E1" s="19">
        <v>11</v>
      </c>
      <c r="F1" s="19">
        <v>13</v>
      </c>
    </row>
    <row r="2" spans="1:7" s="24" customFormat="1" ht="15" x14ac:dyDescent="0.2">
      <c r="A2" s="22" t="s">
        <v>29</v>
      </c>
      <c r="B2" s="23">
        <v>0.21360000000000001</v>
      </c>
      <c r="C2" s="23">
        <v>0.21250000000000002</v>
      </c>
      <c r="D2" s="23">
        <v>0.2195</v>
      </c>
      <c r="E2" s="23">
        <v>0.21660000000000001</v>
      </c>
      <c r="F2" s="23">
        <v>0.13780000000000001</v>
      </c>
    </row>
    <row r="3" spans="1:7" s="27" customFormat="1" ht="15.75" x14ac:dyDescent="0.25">
      <c r="A3" s="22" t="s">
        <v>30</v>
      </c>
      <c r="B3" s="25">
        <v>3245.4</v>
      </c>
      <c r="C3" s="25">
        <v>3228.8</v>
      </c>
      <c r="D3" s="25">
        <v>3574.4</v>
      </c>
      <c r="E3" s="25">
        <v>3541</v>
      </c>
      <c r="F3" s="25">
        <v>2953.1</v>
      </c>
      <c r="G3" s="26">
        <f>SUM(B3:F3)</f>
        <v>16542.7</v>
      </c>
    </row>
    <row r="4" spans="1:7" s="27" customFormat="1" ht="15.75" x14ac:dyDescent="0.25">
      <c r="A4" s="22" t="s">
        <v>31</v>
      </c>
      <c r="B4" s="25">
        <v>3245.4</v>
      </c>
      <c r="C4" s="25">
        <v>3228.8</v>
      </c>
      <c r="D4" s="25">
        <v>3335.4</v>
      </c>
      <c r="E4" s="25">
        <v>3292</v>
      </c>
      <c r="F4" s="25">
        <v>2094.1</v>
      </c>
      <c r="G4" s="26">
        <f>SUM(B4:F4)</f>
        <v>15195.7</v>
      </c>
    </row>
    <row r="5" spans="1:7" s="27" customFormat="1" ht="15.75" x14ac:dyDescent="0.25">
      <c r="A5" s="22" t="s">
        <v>32</v>
      </c>
      <c r="B5" s="25">
        <v>0</v>
      </c>
      <c r="C5" s="25">
        <v>0</v>
      </c>
      <c r="D5" s="25">
        <v>239</v>
      </c>
      <c r="E5" s="25">
        <v>249</v>
      </c>
      <c r="F5" s="25">
        <v>859</v>
      </c>
      <c r="G5" s="26">
        <f>SUM(B5:F5)</f>
        <v>1347</v>
      </c>
    </row>
    <row r="6" spans="1:7" x14ac:dyDescent="0.2">
      <c r="A6" s="28"/>
      <c r="B6" s="28"/>
      <c r="C6" s="28"/>
      <c r="D6" s="28"/>
      <c r="E6" s="28"/>
      <c r="F6" s="28"/>
    </row>
    <row r="7" spans="1:7" s="24" customFormat="1" ht="15" x14ac:dyDescent="0.2">
      <c r="A7" s="22" t="s">
        <v>33</v>
      </c>
      <c r="B7" s="22">
        <v>125221.19</v>
      </c>
      <c r="C7" s="22">
        <v>40255.14</v>
      </c>
      <c r="D7" s="22">
        <v>-92939.37</v>
      </c>
      <c r="E7" s="22">
        <v>56797.81</v>
      </c>
      <c r="F7" s="22">
        <v>361791.65</v>
      </c>
      <c r="G7" s="24">
        <f>SUM(B7:F7)</f>
        <v>491126.42000000004</v>
      </c>
    </row>
    <row r="8" spans="1:7" ht="16.350000000000001" customHeight="1" x14ac:dyDescent="0.2">
      <c r="A8" s="28"/>
      <c r="B8" s="28"/>
      <c r="C8" s="28"/>
      <c r="D8" s="28"/>
      <c r="E8" s="28"/>
      <c r="F8" s="28"/>
    </row>
    <row r="9" spans="1:7" s="30" customFormat="1" ht="19.5" x14ac:dyDescent="0.3">
      <c r="A9" s="29" t="s">
        <v>34</v>
      </c>
      <c r="B9" s="29">
        <f>B27+B31</f>
        <v>450200.93</v>
      </c>
      <c r="C9" s="29">
        <f>C27+C31</f>
        <v>314490.45999999996</v>
      </c>
      <c r="D9" s="29">
        <f>D27+D31</f>
        <v>395085.83999999997</v>
      </c>
      <c r="E9" s="29">
        <f>E27+E31</f>
        <v>356681.85</v>
      </c>
      <c r="F9" s="29">
        <f>F27+F31</f>
        <v>281509.04000000004</v>
      </c>
      <c r="G9" s="30">
        <f>SUM(B9:F9)</f>
        <v>1797968.12</v>
      </c>
    </row>
    <row r="10" spans="1:7" s="32" customFormat="1" x14ac:dyDescent="0.2">
      <c r="A10" s="31" t="s">
        <v>35</v>
      </c>
      <c r="B10" s="31"/>
      <c r="C10" s="31"/>
      <c r="D10" s="31">
        <v>3331.4</v>
      </c>
      <c r="E10" s="31">
        <v>9923.83</v>
      </c>
      <c r="F10" s="31"/>
    </row>
    <row r="11" spans="1:7" x14ac:dyDescent="0.2">
      <c r="A11" s="28" t="s">
        <v>36</v>
      </c>
      <c r="B11" s="28">
        <v>1937.53</v>
      </c>
      <c r="C11" s="28">
        <v>1968.39</v>
      </c>
      <c r="D11" s="28"/>
      <c r="E11" s="28">
        <v>1610.57</v>
      </c>
      <c r="F11" s="28">
        <v>1026.27</v>
      </c>
    </row>
    <row r="12" spans="1:7" x14ac:dyDescent="0.2">
      <c r="A12" s="28" t="s">
        <v>37</v>
      </c>
      <c r="B12" s="28"/>
      <c r="C12" s="28"/>
      <c r="D12" s="28"/>
      <c r="E12" s="28"/>
      <c r="F12" s="28">
        <v>7942.08</v>
      </c>
    </row>
    <row r="13" spans="1:7" x14ac:dyDescent="0.2">
      <c r="A13" s="28" t="s">
        <v>38</v>
      </c>
      <c r="B13" s="28"/>
      <c r="C13" s="28"/>
      <c r="D13" s="28"/>
      <c r="E13" s="28"/>
      <c r="F13" s="28">
        <v>11431.73</v>
      </c>
    </row>
    <row r="14" spans="1:7" x14ac:dyDescent="0.2">
      <c r="A14" s="28" t="s">
        <v>39</v>
      </c>
      <c r="B14" s="28"/>
      <c r="C14" s="28"/>
      <c r="D14" s="28"/>
      <c r="E14" s="28"/>
      <c r="F14" s="28">
        <v>6319.02</v>
      </c>
    </row>
    <row r="15" spans="1:7" x14ac:dyDescent="0.2">
      <c r="A15" s="28" t="s">
        <v>40</v>
      </c>
      <c r="B15" s="28"/>
      <c r="C15" s="28">
        <v>33812.49</v>
      </c>
      <c r="D15" s="28"/>
      <c r="E15" s="28">
        <v>65.17</v>
      </c>
      <c r="F15" s="28"/>
    </row>
    <row r="16" spans="1:7" x14ac:dyDescent="0.2">
      <c r="A16" s="28" t="s">
        <v>41</v>
      </c>
      <c r="B16" s="28">
        <v>6940.34</v>
      </c>
      <c r="C16" s="28">
        <v>7050.17</v>
      </c>
      <c r="D16" s="28">
        <v>7049.73</v>
      </c>
      <c r="E16" s="28">
        <v>7443.65</v>
      </c>
      <c r="F16" s="28">
        <v>4490.95</v>
      </c>
    </row>
    <row r="17" spans="1:7" x14ac:dyDescent="0.2">
      <c r="A17" s="28" t="s">
        <v>42</v>
      </c>
      <c r="B17" s="28"/>
      <c r="C17" s="28"/>
      <c r="D17" s="28">
        <v>2664.93</v>
      </c>
      <c r="E17" s="28">
        <v>6041.79</v>
      </c>
      <c r="F17" s="28"/>
    </row>
    <row r="18" spans="1:7" x14ac:dyDescent="0.2">
      <c r="A18" s="28" t="s">
        <v>43</v>
      </c>
      <c r="B18" s="28">
        <v>171480.56</v>
      </c>
      <c r="C18" s="28"/>
      <c r="D18" s="28"/>
      <c r="E18" s="28"/>
      <c r="F18" s="28"/>
    </row>
    <row r="19" spans="1:7" x14ac:dyDescent="0.2">
      <c r="A19" s="28" t="s">
        <v>44</v>
      </c>
      <c r="B19" s="28">
        <v>189322.05</v>
      </c>
      <c r="C19" s="28">
        <v>200439.71</v>
      </c>
      <c r="D19" s="28">
        <v>187621.29</v>
      </c>
      <c r="E19" s="28">
        <v>198078.25</v>
      </c>
      <c r="F19" s="28">
        <v>104198.02</v>
      </c>
    </row>
    <row r="20" spans="1:7" x14ac:dyDescent="0.2">
      <c r="A20" s="28" t="s">
        <v>45</v>
      </c>
      <c r="B20" s="28">
        <v>16898.32</v>
      </c>
      <c r="C20" s="28">
        <v>17242.5</v>
      </c>
      <c r="D20" s="28">
        <v>17126.68</v>
      </c>
      <c r="E20" s="28">
        <v>18126.669999999998</v>
      </c>
      <c r="F20" s="28">
        <v>11001.6</v>
      </c>
    </row>
    <row r="21" spans="1:7" x14ac:dyDescent="0.2">
      <c r="A21" s="28" t="s">
        <v>46</v>
      </c>
      <c r="B21" s="28">
        <v>47692.07</v>
      </c>
      <c r="C21" s="28">
        <v>27372.47</v>
      </c>
      <c r="D21" s="28">
        <v>138272.07</v>
      </c>
      <c r="E21" s="28">
        <v>69929.41</v>
      </c>
      <c r="F21" s="28">
        <v>56902.14</v>
      </c>
    </row>
    <row r="22" spans="1:7" x14ac:dyDescent="0.2">
      <c r="A22" s="28" t="s">
        <v>47</v>
      </c>
      <c r="B22" s="28"/>
      <c r="C22" s="28">
        <v>10268.82</v>
      </c>
      <c r="D22" s="28">
        <v>3109.11</v>
      </c>
      <c r="E22" s="28">
        <v>9224.83</v>
      </c>
      <c r="F22" s="28"/>
    </row>
    <row r="23" spans="1:7" x14ac:dyDescent="0.2">
      <c r="A23" s="28" t="s">
        <v>48</v>
      </c>
      <c r="B23" s="28"/>
      <c r="C23" s="28"/>
      <c r="D23" s="28">
        <v>4441.57</v>
      </c>
      <c r="E23" s="28"/>
      <c r="F23" s="28"/>
    </row>
    <row r="24" spans="1:7" x14ac:dyDescent="0.2">
      <c r="A24" s="28" t="s">
        <v>49</v>
      </c>
      <c r="B24" s="28">
        <v>5.85</v>
      </c>
      <c r="C24" s="28">
        <v>21.88</v>
      </c>
      <c r="D24" s="28">
        <v>9.1</v>
      </c>
      <c r="E24" s="28">
        <v>232.13</v>
      </c>
      <c r="F24" s="28">
        <v>99.2</v>
      </c>
    </row>
    <row r="25" spans="1:7" x14ac:dyDescent="0.2">
      <c r="A25" s="28" t="s">
        <v>50</v>
      </c>
      <c r="B25" s="28">
        <v>11364.09</v>
      </c>
      <c r="C25" s="28">
        <v>11690.94</v>
      </c>
      <c r="D25" s="28">
        <v>9000.4</v>
      </c>
      <c r="E25" s="28">
        <v>9362.5</v>
      </c>
      <c r="F25" s="28">
        <v>7314.77</v>
      </c>
    </row>
    <row r="26" spans="1:7" x14ac:dyDescent="0.2">
      <c r="A26" s="33" t="s">
        <v>51</v>
      </c>
      <c r="B26" s="28">
        <v>469.51</v>
      </c>
      <c r="C26" s="28">
        <v>553.54999999999995</v>
      </c>
      <c r="D26" s="28">
        <v>487.35</v>
      </c>
      <c r="E26" s="28">
        <v>413.67</v>
      </c>
      <c r="F26" s="28">
        <v>983.07</v>
      </c>
    </row>
    <row r="27" spans="1:7" s="30" customFormat="1" ht="19.5" x14ac:dyDescent="0.3">
      <c r="A27" s="29" t="s">
        <v>52</v>
      </c>
      <c r="B27" s="29">
        <f>SUM(B10:B26)</f>
        <v>446110.32</v>
      </c>
      <c r="C27" s="29">
        <f>SUM(C10:C26)</f>
        <v>310420.92</v>
      </c>
      <c r="D27" s="29">
        <f>SUM(D10:D26)</f>
        <v>373113.62999999995</v>
      </c>
      <c r="E27" s="29">
        <f>SUM(E10:E26)</f>
        <v>330452.46999999997</v>
      </c>
      <c r="F27" s="29">
        <f>SUM(F10:F26)</f>
        <v>211708.85</v>
      </c>
      <c r="G27" s="30">
        <f>SUM(B27:F27)</f>
        <v>1671806.19</v>
      </c>
    </row>
    <row r="28" spans="1:7" x14ac:dyDescent="0.2">
      <c r="A28" s="33" t="s">
        <v>32</v>
      </c>
      <c r="B28" s="28">
        <v>0</v>
      </c>
      <c r="C28" s="28">
        <v>0</v>
      </c>
      <c r="D28" s="28">
        <v>17768.61</v>
      </c>
      <c r="E28" s="28">
        <v>22081.32</v>
      </c>
      <c r="F28" s="28">
        <v>67161.210000000006</v>
      </c>
      <c r="G28">
        <f>SUM(B28:F28)</f>
        <v>107011.14000000001</v>
      </c>
    </row>
    <row r="29" spans="1:7" x14ac:dyDescent="0.2">
      <c r="A29" s="33" t="s">
        <v>53</v>
      </c>
      <c r="B29" s="28">
        <f>G29*B2</f>
        <v>1281.6000000000001</v>
      </c>
      <c r="C29" s="28">
        <f>G29*C2</f>
        <v>1275.0000000000002</v>
      </c>
      <c r="D29" s="28">
        <f>G29*D2</f>
        <v>1317</v>
      </c>
      <c r="E29" s="28">
        <f>G29*E2</f>
        <v>1299.6000000000001</v>
      </c>
      <c r="F29" s="28">
        <f>G29*F2</f>
        <v>826.80000000000007</v>
      </c>
      <c r="G29">
        <v>6000</v>
      </c>
    </row>
    <row r="30" spans="1:7" x14ac:dyDescent="0.2">
      <c r="A30" s="33" t="s">
        <v>54</v>
      </c>
      <c r="B30" s="28">
        <v>2809.01</v>
      </c>
      <c r="C30" s="28">
        <v>2794.54</v>
      </c>
      <c r="D30" s="28">
        <v>2886.6</v>
      </c>
      <c r="E30" s="28">
        <v>2848.46</v>
      </c>
      <c r="F30" s="28">
        <v>1812.18</v>
      </c>
      <c r="G30">
        <f>SUM(B30:F30)</f>
        <v>13150.79</v>
      </c>
    </row>
    <row r="31" spans="1:7" s="30" customFormat="1" ht="19.5" x14ac:dyDescent="0.3">
      <c r="A31" s="29" t="s">
        <v>55</v>
      </c>
      <c r="B31" s="29">
        <f>SUM(B28:B30)</f>
        <v>4090.6100000000006</v>
      </c>
      <c r="C31" s="29">
        <f>SUM(C28:C30)</f>
        <v>4069.54</v>
      </c>
      <c r="D31" s="29">
        <f>SUM(D28:D30)</f>
        <v>21972.21</v>
      </c>
      <c r="E31" s="29">
        <f>SUM(E28:E30)</f>
        <v>26229.379999999997</v>
      </c>
      <c r="F31" s="29">
        <f>SUM(F28:F30)</f>
        <v>69800.19</v>
      </c>
      <c r="G31" s="30">
        <f>SUM(B31:F31)</f>
        <v>126161.93</v>
      </c>
    </row>
    <row r="33" spans="1:7" x14ac:dyDescent="0.2">
      <c r="A33" s="28"/>
      <c r="B33" s="28"/>
      <c r="C33" s="28"/>
      <c r="D33" s="28"/>
      <c r="E33" s="28"/>
      <c r="F33" s="28"/>
    </row>
    <row r="34" spans="1:7" s="24" customFormat="1" ht="15" x14ac:dyDescent="0.2">
      <c r="A34" s="22" t="s">
        <v>56</v>
      </c>
      <c r="B34" s="22">
        <f>SUM(B35:B57)</f>
        <v>338185.82935200003</v>
      </c>
      <c r="C34" s="22">
        <f>SUM(C35:C57)</f>
        <v>361200.17000000004</v>
      </c>
      <c r="D34" s="22">
        <f>SUM(D35:D57)</f>
        <v>346513.18586500001</v>
      </c>
      <c r="E34" s="22">
        <f>SUM(E35:E57)</f>
        <v>343628.31656200002</v>
      </c>
      <c r="F34" s="22">
        <f>SUM(F35:F57)</f>
        <v>372965.79584599996</v>
      </c>
      <c r="G34" s="24">
        <f>SUM(B34:F34)</f>
        <v>1762493.2976250001</v>
      </c>
    </row>
    <row r="35" spans="1:7" x14ac:dyDescent="0.2">
      <c r="A35" s="28" t="s">
        <v>57</v>
      </c>
      <c r="B35" s="28">
        <v>120293.97</v>
      </c>
      <c r="C35" s="28">
        <v>119674.48</v>
      </c>
      <c r="D35" s="28">
        <v>123616.69</v>
      </c>
      <c r="E35" s="28">
        <v>121983.49</v>
      </c>
      <c r="F35" s="28">
        <v>77605.38</v>
      </c>
      <c r="G35">
        <f>SUM(B35:F35)</f>
        <v>563174.01</v>
      </c>
    </row>
    <row r="36" spans="1:7" x14ac:dyDescent="0.2">
      <c r="A36" s="28" t="s">
        <v>58</v>
      </c>
      <c r="B36" s="28">
        <f>B2*G36</f>
        <v>61042.409352000002</v>
      </c>
      <c r="C36" s="28">
        <v>60728.05</v>
      </c>
      <c r="D36" s="28">
        <f>G36*D2</f>
        <v>62728.505864999999</v>
      </c>
      <c r="E36" s="28">
        <f>G36*E2</f>
        <v>61899.746562000008</v>
      </c>
      <c r="F36" s="28">
        <f>G36*F2</f>
        <v>39380.355846000006</v>
      </c>
      <c r="G36">
        <v>285779.07</v>
      </c>
    </row>
    <row r="37" spans="1:7" x14ac:dyDescent="0.2">
      <c r="A37" s="28" t="s">
        <v>21</v>
      </c>
      <c r="B37" s="28">
        <v>8211.49</v>
      </c>
      <c r="C37" s="28">
        <v>8169.2</v>
      </c>
      <c r="D37" s="28">
        <v>8438.2999999999993</v>
      </c>
      <c r="E37" s="28">
        <v>8326.82</v>
      </c>
      <c r="F37" s="28">
        <v>5297.49</v>
      </c>
      <c r="G37">
        <f t="shared" ref="G37:G57" si="0">SUM(B37:F37)</f>
        <v>38443.299999999996</v>
      </c>
    </row>
    <row r="38" spans="1:7" x14ac:dyDescent="0.2">
      <c r="A38" s="28" t="s">
        <v>47</v>
      </c>
      <c r="B38" s="28">
        <v>39365.980000000003</v>
      </c>
      <c r="C38" s="28">
        <v>39365.980000000003</v>
      </c>
      <c r="D38" s="28">
        <v>39365.980000000003</v>
      </c>
      <c r="E38" s="28">
        <v>39365.980000000003</v>
      </c>
      <c r="F38" s="28">
        <v>40900</v>
      </c>
      <c r="G38">
        <f t="shared" si="0"/>
        <v>198363.92</v>
      </c>
    </row>
    <row r="39" spans="1:7" x14ac:dyDescent="0.2">
      <c r="A39" s="28" t="s">
        <v>41</v>
      </c>
      <c r="B39" s="28">
        <v>10560</v>
      </c>
      <c r="C39" s="28">
        <v>10560</v>
      </c>
      <c r="D39" s="28">
        <v>10560</v>
      </c>
      <c r="E39" s="28">
        <v>10560</v>
      </c>
      <c r="F39" s="28">
        <v>10560</v>
      </c>
      <c r="G39">
        <f t="shared" si="0"/>
        <v>52800</v>
      </c>
    </row>
    <row r="40" spans="1:7" x14ac:dyDescent="0.2">
      <c r="A40" s="28" t="s">
        <v>43</v>
      </c>
      <c r="B40" s="28"/>
      <c r="C40" s="28"/>
      <c r="D40" s="28"/>
      <c r="E40" s="28"/>
      <c r="F40" s="28">
        <v>86750</v>
      </c>
      <c r="G40">
        <f t="shared" si="0"/>
        <v>86750</v>
      </c>
    </row>
    <row r="41" spans="1:7" x14ac:dyDescent="0.2">
      <c r="A41" s="28" t="s">
        <v>59</v>
      </c>
      <c r="B41" s="28"/>
      <c r="C41" s="28"/>
      <c r="D41" s="28"/>
      <c r="E41" s="28"/>
      <c r="F41" s="28">
        <v>25480</v>
      </c>
      <c r="G41">
        <f t="shared" si="0"/>
        <v>25480</v>
      </c>
    </row>
    <row r="42" spans="1:7" x14ac:dyDescent="0.2">
      <c r="A42" s="28" t="s">
        <v>42</v>
      </c>
      <c r="B42" s="28"/>
      <c r="C42" s="28"/>
      <c r="D42" s="28"/>
      <c r="E42" s="28"/>
      <c r="F42" s="28"/>
      <c r="G42">
        <f t="shared" si="0"/>
        <v>0</v>
      </c>
    </row>
    <row r="43" spans="1:7" x14ac:dyDescent="0.2">
      <c r="A43" s="28" t="s">
        <v>48</v>
      </c>
      <c r="B43" s="28"/>
      <c r="C43" s="28"/>
      <c r="D43" s="28"/>
      <c r="E43" s="28"/>
      <c r="F43" s="28"/>
      <c r="G43">
        <f t="shared" si="0"/>
        <v>0</v>
      </c>
    </row>
    <row r="44" spans="1:7" x14ac:dyDescent="0.2">
      <c r="A44" s="28" t="s">
        <v>35</v>
      </c>
      <c r="B44" s="28"/>
      <c r="C44" s="28"/>
      <c r="D44" s="28"/>
      <c r="E44" s="28"/>
      <c r="F44" s="28"/>
      <c r="G44">
        <f t="shared" si="0"/>
        <v>0</v>
      </c>
    </row>
    <row r="45" spans="1:7" x14ac:dyDescent="0.2">
      <c r="A45" s="28" t="s">
        <v>50</v>
      </c>
      <c r="B45" s="28">
        <v>13879.64</v>
      </c>
      <c r="C45" s="28">
        <v>13861.22</v>
      </c>
      <c r="D45" s="28">
        <v>11927.15</v>
      </c>
      <c r="E45" s="28">
        <v>11619.76</v>
      </c>
      <c r="F45" s="28">
        <v>12080.51</v>
      </c>
      <c r="G45">
        <f t="shared" si="0"/>
        <v>63368.280000000006</v>
      </c>
    </row>
    <row r="46" spans="1:7" x14ac:dyDescent="0.2">
      <c r="A46" s="28" t="s">
        <v>38</v>
      </c>
      <c r="B46" s="28"/>
      <c r="C46" s="28"/>
      <c r="D46" s="28"/>
      <c r="E46" s="28"/>
      <c r="F46" s="28">
        <v>16132</v>
      </c>
      <c r="G46">
        <f t="shared" si="0"/>
        <v>16132</v>
      </c>
    </row>
    <row r="47" spans="1:7" x14ac:dyDescent="0.2">
      <c r="A47" s="28" t="s">
        <v>60</v>
      </c>
      <c r="B47" s="28">
        <v>9291.6</v>
      </c>
      <c r="C47" s="28">
        <v>9243.75</v>
      </c>
      <c r="D47" s="28">
        <v>9548.25</v>
      </c>
      <c r="E47" s="28">
        <v>9422.1</v>
      </c>
      <c r="F47" s="28">
        <v>5994.3</v>
      </c>
      <c r="G47">
        <f t="shared" si="0"/>
        <v>43500</v>
      </c>
    </row>
    <row r="48" spans="1:7" x14ac:dyDescent="0.2">
      <c r="A48" s="28" t="s">
        <v>61</v>
      </c>
      <c r="B48" s="28">
        <v>6967.03</v>
      </c>
      <c r="C48" s="28">
        <v>6931.15</v>
      </c>
      <c r="D48" s="28">
        <v>7159.47</v>
      </c>
      <c r="E48" s="28">
        <v>7064.88</v>
      </c>
      <c r="F48" s="28">
        <v>4494.6400000000003</v>
      </c>
      <c r="G48">
        <f t="shared" si="0"/>
        <v>32617.170000000002</v>
      </c>
    </row>
    <row r="49" spans="1:7" x14ac:dyDescent="0.2">
      <c r="A49" s="28" t="s">
        <v>46</v>
      </c>
      <c r="B49" s="28">
        <v>1541.46</v>
      </c>
      <c r="C49" s="28">
        <v>28536.400000000001</v>
      </c>
      <c r="D49" s="28">
        <v>6531.9</v>
      </c>
      <c r="E49" s="28">
        <v>8128.48</v>
      </c>
      <c r="F49" s="28">
        <v>6425.36</v>
      </c>
      <c r="G49">
        <f t="shared" si="0"/>
        <v>51163.600000000006</v>
      </c>
    </row>
    <row r="50" spans="1:7" x14ac:dyDescent="0.2">
      <c r="A50" s="28" t="s">
        <v>62</v>
      </c>
      <c r="B50" s="28">
        <v>14442.59</v>
      </c>
      <c r="C50" s="28">
        <v>11708.87</v>
      </c>
      <c r="D50" s="28">
        <v>13143.92</v>
      </c>
      <c r="E50" s="28">
        <v>12206.96</v>
      </c>
      <c r="F50" s="28">
        <v>7795.54</v>
      </c>
      <c r="G50">
        <f t="shared" si="0"/>
        <v>59297.88</v>
      </c>
    </row>
    <row r="51" spans="1:7" x14ac:dyDescent="0.2">
      <c r="A51" s="28" t="s">
        <v>63</v>
      </c>
      <c r="B51" s="28">
        <v>2132.8000000000002</v>
      </c>
      <c r="C51" s="28">
        <v>2121.81</v>
      </c>
      <c r="D51" s="28">
        <v>2191.71</v>
      </c>
      <c r="E51" s="28">
        <v>2162.75</v>
      </c>
      <c r="F51" s="28">
        <v>1375.93</v>
      </c>
      <c r="G51">
        <f t="shared" si="0"/>
        <v>9985</v>
      </c>
    </row>
    <row r="52" spans="1:7" x14ac:dyDescent="0.2">
      <c r="A52" s="28" t="s">
        <v>64</v>
      </c>
      <c r="B52" s="28">
        <v>17585.32</v>
      </c>
      <c r="C52" s="28">
        <v>17494.47</v>
      </c>
      <c r="D52" s="28">
        <v>18071.77</v>
      </c>
      <c r="E52" s="28">
        <v>17833.79</v>
      </c>
      <c r="F52" s="28">
        <v>9422.42</v>
      </c>
      <c r="G52">
        <f t="shared" si="0"/>
        <v>80407.77</v>
      </c>
    </row>
    <row r="53" spans="1:7" x14ac:dyDescent="0.2">
      <c r="A53" s="28" t="s">
        <v>65</v>
      </c>
      <c r="B53" s="28">
        <v>1842.95</v>
      </c>
      <c r="C53" s="28">
        <v>1833.46</v>
      </c>
      <c r="D53" s="28">
        <v>1893.85</v>
      </c>
      <c r="E53" s="28">
        <v>1868.83</v>
      </c>
      <c r="F53" s="28">
        <v>1188.94</v>
      </c>
      <c r="G53">
        <f t="shared" si="0"/>
        <v>8628.0300000000007</v>
      </c>
    </row>
    <row r="54" spans="1:7" x14ac:dyDescent="0.2">
      <c r="A54" s="28" t="s">
        <v>66</v>
      </c>
      <c r="B54" s="28">
        <v>4571.04</v>
      </c>
      <c r="C54" s="28">
        <v>4547.5</v>
      </c>
      <c r="D54" s="28">
        <v>4697.3</v>
      </c>
      <c r="E54" s="28">
        <v>4635.24</v>
      </c>
      <c r="F54" s="28">
        <v>12948.92</v>
      </c>
      <c r="G54">
        <f t="shared" si="0"/>
        <v>31400</v>
      </c>
    </row>
    <row r="55" spans="1:7" x14ac:dyDescent="0.2">
      <c r="A55" s="28" t="s">
        <v>67</v>
      </c>
      <c r="B55" s="28">
        <v>6547.55</v>
      </c>
      <c r="C55" s="28">
        <v>6513.83</v>
      </c>
      <c r="D55" s="28">
        <v>6728.39</v>
      </c>
      <c r="E55" s="28">
        <v>6639.49</v>
      </c>
      <c r="F55" s="28">
        <v>4224.01</v>
      </c>
      <c r="G55">
        <f t="shared" si="0"/>
        <v>30653.270000000004</v>
      </c>
    </row>
    <row r="56" spans="1:7" x14ac:dyDescent="0.2">
      <c r="A56" s="28" t="s">
        <v>68</v>
      </c>
      <c r="B56" s="28">
        <v>19910</v>
      </c>
      <c r="C56" s="28">
        <v>19910</v>
      </c>
      <c r="D56" s="28">
        <v>19910</v>
      </c>
      <c r="E56" s="28">
        <v>19910</v>
      </c>
      <c r="F56" s="28">
        <v>4910</v>
      </c>
      <c r="G56">
        <f t="shared" si="0"/>
        <v>84550</v>
      </c>
    </row>
    <row r="57" spans="1:7" x14ac:dyDescent="0.2">
      <c r="A57" s="28"/>
      <c r="B57" s="28"/>
      <c r="C57" s="28"/>
      <c r="D57" s="28"/>
      <c r="E57" s="28"/>
      <c r="F57" s="28"/>
      <c r="G57">
        <f t="shared" si="0"/>
        <v>0</v>
      </c>
    </row>
    <row r="58" spans="1:7" s="24" customFormat="1" ht="15" x14ac:dyDescent="0.2">
      <c r="A58" s="22" t="s">
        <v>69</v>
      </c>
      <c r="B58" s="22">
        <f t="shared" ref="B58:G58" si="1">B7+B9-B34</f>
        <v>237236.29064799997</v>
      </c>
      <c r="C58" s="22">
        <f t="shared" si="1"/>
        <v>-6454.5700000000652</v>
      </c>
      <c r="D58" s="22">
        <f t="shared" si="1"/>
        <v>-44366.715865000035</v>
      </c>
      <c r="E58" s="22">
        <f t="shared" si="1"/>
        <v>69851.343437999953</v>
      </c>
      <c r="F58" s="22">
        <f t="shared" si="1"/>
        <v>270334.8941540001</v>
      </c>
      <c r="G58" s="24">
        <f t="shared" si="1"/>
        <v>526601.24237499991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0" workbookViewId="0">
      <pane ySplit="1" topLeftCell="A40"/>
      <selection activeCell="D63" sqref="D63"/>
      <selection pane="bottomLeft" activeCell="A40" sqref="A40"/>
    </sheetView>
  </sheetViews>
  <sheetFormatPr defaultColWidth="11.5703125" defaultRowHeight="12.75" x14ac:dyDescent="0.2"/>
  <cols>
    <col min="1" max="1" width="34.5703125" customWidth="1"/>
    <col min="2" max="2" width="15.28515625" customWidth="1"/>
    <col min="3" max="3" width="10.5703125" customWidth="1"/>
    <col min="4" max="4" width="13.85546875" customWidth="1"/>
    <col min="5" max="5" width="14.42578125" customWidth="1"/>
    <col min="6" max="6" width="14.85546875" customWidth="1"/>
    <col min="7" max="7" width="16.42578125" customWidth="1"/>
  </cols>
  <sheetData>
    <row r="1" spans="1:7" x14ac:dyDescent="0.2">
      <c r="A1" s="19"/>
      <c r="B1" s="20">
        <v>5</v>
      </c>
      <c r="C1" s="19">
        <v>7</v>
      </c>
      <c r="D1" s="19">
        <v>9</v>
      </c>
      <c r="E1" s="19">
        <v>11</v>
      </c>
      <c r="F1" s="19">
        <v>13</v>
      </c>
      <c r="G1" s="21"/>
    </row>
    <row r="2" spans="1:7" ht="15" x14ac:dyDescent="0.2">
      <c r="A2" s="22" t="s">
        <v>29</v>
      </c>
      <c r="B2" s="23">
        <v>0.21360000000000001</v>
      </c>
      <c r="C2" s="23">
        <v>0.21250000000000002</v>
      </c>
      <c r="D2" s="23">
        <v>0.2195</v>
      </c>
      <c r="E2" s="23">
        <v>0.21660000000000001</v>
      </c>
      <c r="F2" s="23">
        <v>0.13780000000000001</v>
      </c>
      <c r="G2" s="24"/>
    </row>
    <row r="3" spans="1:7" ht="15.75" x14ac:dyDescent="0.25">
      <c r="A3" s="22" t="s">
        <v>30</v>
      </c>
      <c r="B3" s="25">
        <v>3245.4</v>
      </c>
      <c r="C3" s="25">
        <v>3228.8</v>
      </c>
      <c r="D3" s="25">
        <v>3574.4</v>
      </c>
      <c r="E3" s="25">
        <v>3541</v>
      </c>
      <c r="F3" s="25">
        <v>2953.1</v>
      </c>
      <c r="G3" s="26">
        <f>SUM(B3:F3)</f>
        <v>16542.7</v>
      </c>
    </row>
    <row r="4" spans="1:7" ht="15.75" x14ac:dyDescent="0.25">
      <c r="A4" s="22" t="s">
        <v>31</v>
      </c>
      <c r="B4" s="25">
        <v>3245.4</v>
      </c>
      <c r="C4" s="25">
        <v>3228.8</v>
      </c>
      <c r="D4" s="25">
        <v>3335.4</v>
      </c>
      <c r="E4" s="25">
        <v>3292</v>
      </c>
      <c r="F4" s="25">
        <v>2094.1</v>
      </c>
      <c r="G4" s="26">
        <f>SUM(B4:F4)</f>
        <v>15195.7</v>
      </c>
    </row>
    <row r="5" spans="1:7" ht="15.75" x14ac:dyDescent="0.25">
      <c r="A5" s="22" t="s">
        <v>32</v>
      </c>
      <c r="B5" s="25">
        <v>0</v>
      </c>
      <c r="C5" s="25">
        <v>0</v>
      </c>
      <c r="D5" s="25">
        <v>239</v>
      </c>
      <c r="E5" s="25">
        <v>249</v>
      </c>
      <c r="F5" s="25">
        <v>859</v>
      </c>
      <c r="G5" s="26">
        <f>SUM(B5:F5)</f>
        <v>1347</v>
      </c>
    </row>
    <row r="6" spans="1:7" x14ac:dyDescent="0.2">
      <c r="A6" s="28"/>
      <c r="B6" s="28"/>
      <c r="C6" s="28"/>
      <c r="D6" s="28"/>
      <c r="E6" s="28"/>
      <c r="F6" s="28"/>
    </row>
    <row r="7" spans="1:7" ht="15.75" x14ac:dyDescent="0.25">
      <c r="A7" s="34" t="s">
        <v>70</v>
      </c>
      <c r="B7" s="22">
        <v>237236.29</v>
      </c>
      <c r="C7" s="22">
        <v>-6454.57</v>
      </c>
      <c r="D7" s="22">
        <v>-44366.720000000001</v>
      </c>
      <c r="E7" s="22">
        <v>69851.34</v>
      </c>
      <c r="F7" s="22">
        <v>270334.89</v>
      </c>
      <c r="G7" s="24">
        <f>SUM(B7:F7)</f>
        <v>526601.23</v>
      </c>
    </row>
    <row r="8" spans="1:7" ht="15" x14ac:dyDescent="0.2">
      <c r="A8" s="28"/>
      <c r="B8" s="22"/>
      <c r="C8" s="22"/>
      <c r="D8" s="22"/>
      <c r="E8" s="22"/>
      <c r="F8" s="22"/>
      <c r="G8">
        <f>SUM(B8:F8)</f>
        <v>0</v>
      </c>
    </row>
    <row r="9" spans="1:7" ht="19.5" x14ac:dyDescent="0.3">
      <c r="A9" s="29" t="s">
        <v>34</v>
      </c>
      <c r="B9" s="29">
        <f>B27+B32</f>
        <v>1612146.07</v>
      </c>
      <c r="C9" s="29">
        <f>C27+C32</f>
        <v>515248.31000000006</v>
      </c>
      <c r="D9" s="29">
        <f>D27+D32</f>
        <v>459287.69</v>
      </c>
      <c r="E9" s="29">
        <f>E27+E32</f>
        <v>397209.07</v>
      </c>
      <c r="F9" s="29">
        <f>F27+F32</f>
        <v>301534.43</v>
      </c>
      <c r="G9" s="30">
        <f>SUM(B9:F9)</f>
        <v>3285425.57</v>
      </c>
    </row>
    <row r="10" spans="1:7" x14ac:dyDescent="0.2">
      <c r="A10" s="31" t="s">
        <v>35</v>
      </c>
      <c r="B10" s="31"/>
      <c r="C10" s="31"/>
      <c r="D10" s="31">
        <v>59.83</v>
      </c>
      <c r="E10" s="31">
        <v>13571.38</v>
      </c>
      <c r="F10" s="31"/>
      <c r="G10" s="32"/>
    </row>
    <row r="11" spans="1:7" x14ac:dyDescent="0.2">
      <c r="A11" s="28" t="s">
        <v>36</v>
      </c>
      <c r="B11" s="28">
        <v>2644.13</v>
      </c>
      <c r="C11" s="28">
        <v>2070.8200000000002</v>
      </c>
      <c r="D11" s="28">
        <v>7846.34</v>
      </c>
      <c r="E11" s="28">
        <v>1694.03</v>
      </c>
      <c r="F11" s="28">
        <v>1010.46</v>
      </c>
    </row>
    <row r="12" spans="1:7" x14ac:dyDescent="0.2">
      <c r="A12" s="28" t="s">
        <v>37</v>
      </c>
      <c r="B12" s="28"/>
      <c r="C12" s="28"/>
      <c r="D12" s="28"/>
      <c r="E12" s="28"/>
      <c r="F12" s="28">
        <v>7775.95</v>
      </c>
    </row>
    <row r="13" spans="1:7" x14ac:dyDescent="0.2">
      <c r="A13" s="28" t="s">
        <v>38</v>
      </c>
      <c r="B13" s="28"/>
      <c r="C13" s="28"/>
      <c r="D13" s="28"/>
      <c r="E13" s="28"/>
      <c r="F13" s="28">
        <v>11541.25</v>
      </c>
    </row>
    <row r="14" spans="1:7" x14ac:dyDescent="0.2">
      <c r="A14" s="28" t="s">
        <v>39</v>
      </c>
      <c r="B14" s="28"/>
      <c r="C14" s="28"/>
      <c r="D14" s="28"/>
      <c r="E14" s="28"/>
      <c r="F14" s="28">
        <v>7645.92</v>
      </c>
    </row>
    <row r="15" spans="1:7" x14ac:dyDescent="0.2">
      <c r="A15" s="28" t="s">
        <v>40</v>
      </c>
      <c r="B15" s="28">
        <v>213527.47</v>
      </c>
      <c r="C15" s="28">
        <v>222214.9</v>
      </c>
      <c r="D15" s="28"/>
      <c r="E15" s="28"/>
      <c r="F15" s="28"/>
    </row>
    <row r="16" spans="1:7" x14ac:dyDescent="0.2">
      <c r="A16" s="28" t="s">
        <v>41</v>
      </c>
      <c r="B16" s="28">
        <v>8139.49</v>
      </c>
      <c r="C16" s="28">
        <v>7722.45</v>
      </c>
      <c r="D16" s="28"/>
      <c r="E16" s="28">
        <v>8126.56</v>
      </c>
      <c r="F16" s="28">
        <v>4461.41</v>
      </c>
    </row>
    <row r="17" spans="1:7" x14ac:dyDescent="0.2">
      <c r="A17" s="28" t="s">
        <v>42</v>
      </c>
      <c r="B17" s="28"/>
      <c r="C17" s="28"/>
      <c r="D17" s="28">
        <v>47.85</v>
      </c>
      <c r="E17" s="28">
        <v>8194.18</v>
      </c>
      <c r="F17" s="28"/>
    </row>
    <row r="18" spans="1:7" x14ac:dyDescent="0.2">
      <c r="A18" s="28" t="s">
        <v>43</v>
      </c>
      <c r="B18" s="28">
        <v>52990.6</v>
      </c>
      <c r="C18" s="28"/>
      <c r="D18" s="28"/>
      <c r="E18" s="28"/>
      <c r="F18" s="28"/>
    </row>
    <row r="19" spans="1:7" x14ac:dyDescent="0.2">
      <c r="A19" s="28" t="s">
        <v>44</v>
      </c>
      <c r="B19" s="28">
        <v>220305.36</v>
      </c>
      <c r="C19" s="28">
        <v>214336.91</v>
      </c>
      <c r="D19" s="28">
        <v>204604.4</v>
      </c>
      <c r="E19" s="28">
        <v>212587.42</v>
      </c>
      <c r="F19" s="28">
        <v>104249.8</v>
      </c>
    </row>
    <row r="20" spans="1:7" x14ac:dyDescent="0.2">
      <c r="A20" s="28" t="s">
        <v>45</v>
      </c>
      <c r="B20" s="28">
        <v>19986.14</v>
      </c>
      <c r="C20" s="35">
        <v>18345.88</v>
      </c>
      <c r="D20" s="28">
        <v>18684.439999999999</v>
      </c>
      <c r="E20" s="28">
        <v>19388.580000000002</v>
      </c>
      <c r="F20" s="28">
        <v>11651.71</v>
      </c>
    </row>
    <row r="21" spans="1:7" x14ac:dyDescent="0.2">
      <c r="A21" s="28" t="s">
        <v>46</v>
      </c>
      <c r="B21" s="28">
        <v>64952.6</v>
      </c>
      <c r="C21" s="28">
        <v>23932.639999999999</v>
      </c>
      <c r="D21" s="28">
        <v>186388.77</v>
      </c>
      <c r="E21" s="28">
        <v>80824.25</v>
      </c>
      <c r="F21" s="28">
        <v>55848.26</v>
      </c>
    </row>
    <row r="22" spans="1:7" x14ac:dyDescent="0.2">
      <c r="A22" s="28" t="s">
        <v>47</v>
      </c>
      <c r="B22" s="28"/>
      <c r="C22" s="28">
        <v>13185.68</v>
      </c>
      <c r="D22" s="28">
        <v>55.84</v>
      </c>
      <c r="E22" s="28">
        <v>12547.18</v>
      </c>
      <c r="F22" s="28"/>
    </row>
    <row r="23" spans="1:7" x14ac:dyDescent="0.2">
      <c r="A23" s="28" t="s">
        <v>48</v>
      </c>
      <c r="B23" s="28"/>
      <c r="C23" s="28"/>
      <c r="D23" s="28">
        <v>79.760000000000005</v>
      </c>
      <c r="E23" s="28"/>
      <c r="F23" s="28"/>
    </row>
    <row r="24" spans="1:7" x14ac:dyDescent="0.2">
      <c r="A24" s="28" t="s">
        <v>49</v>
      </c>
      <c r="B24" s="28">
        <v>138.87</v>
      </c>
      <c r="C24" s="28">
        <v>4.25</v>
      </c>
      <c r="D24" s="28">
        <v>11.8</v>
      </c>
      <c r="E24" s="28">
        <v>51.41</v>
      </c>
      <c r="F24" s="28">
        <v>56.05</v>
      </c>
    </row>
    <row r="25" spans="1:7" x14ac:dyDescent="0.2">
      <c r="A25" s="28" t="s">
        <v>50</v>
      </c>
      <c r="B25" s="28">
        <v>13409.61</v>
      </c>
      <c r="C25" s="28">
        <v>12871.51</v>
      </c>
      <c r="D25" s="28">
        <v>9998.7199999999993</v>
      </c>
      <c r="E25" s="28">
        <v>10143.36</v>
      </c>
      <c r="F25" s="28">
        <v>7497.27</v>
      </c>
    </row>
    <row r="26" spans="1:7" x14ac:dyDescent="0.2">
      <c r="A26" s="33" t="s">
        <v>51</v>
      </c>
      <c r="B26" s="28">
        <v>1641.8</v>
      </c>
      <c r="C26" s="28">
        <v>563.27</v>
      </c>
      <c r="D26" s="28">
        <v>521.26</v>
      </c>
      <c r="E26" s="28">
        <v>638.96</v>
      </c>
      <c r="F26" s="28">
        <v>248.07</v>
      </c>
    </row>
    <row r="27" spans="1:7" ht="19.5" x14ac:dyDescent="0.3">
      <c r="A27" s="29" t="s">
        <v>52</v>
      </c>
      <c r="B27" s="29">
        <f>SUM(B10:B26)</f>
        <v>597736.07000000007</v>
      </c>
      <c r="C27" s="29">
        <f>SUM(C10:C26)</f>
        <v>515248.31000000006</v>
      </c>
      <c r="D27" s="29">
        <f>SUM(D10:D26)</f>
        <v>428299.01</v>
      </c>
      <c r="E27" s="29">
        <f>SUM(E10:E26)</f>
        <v>367767.31</v>
      </c>
      <c r="F27" s="29">
        <f>SUM(F10:F26)</f>
        <v>211986.15</v>
      </c>
      <c r="G27" s="30">
        <f t="shared" ref="G27:G32" si="0">SUM(B27:F27)</f>
        <v>2121036.85</v>
      </c>
    </row>
    <row r="28" spans="1:7" x14ac:dyDescent="0.2">
      <c r="A28" s="33" t="s">
        <v>32</v>
      </c>
      <c r="B28" s="28"/>
      <c r="C28" s="28"/>
      <c r="D28" s="28">
        <v>30988.68</v>
      </c>
      <c r="E28" s="28">
        <v>29441.759999999998</v>
      </c>
      <c r="F28" s="28">
        <v>89548.28</v>
      </c>
      <c r="G28">
        <f t="shared" si="0"/>
        <v>149978.72</v>
      </c>
    </row>
    <row r="29" spans="1:7" x14ac:dyDescent="0.2">
      <c r="A29" s="33" t="s">
        <v>53</v>
      </c>
      <c r="B29" s="28"/>
      <c r="C29" s="28"/>
      <c r="D29" s="28"/>
      <c r="E29" s="28"/>
      <c r="F29" s="28"/>
      <c r="G29">
        <f t="shared" si="0"/>
        <v>0</v>
      </c>
    </row>
    <row r="30" spans="1:7" x14ac:dyDescent="0.2">
      <c r="A30" s="33" t="s">
        <v>71</v>
      </c>
      <c r="B30" s="28">
        <v>1014410</v>
      </c>
      <c r="C30" s="28"/>
      <c r="D30" s="28"/>
      <c r="E30" s="28"/>
      <c r="F30" s="28"/>
      <c r="G30">
        <f t="shared" si="0"/>
        <v>1014410</v>
      </c>
    </row>
    <row r="31" spans="1:7" x14ac:dyDescent="0.2">
      <c r="A31" s="33" t="s">
        <v>54</v>
      </c>
      <c r="B31" s="28"/>
      <c r="C31" s="28"/>
      <c r="D31" s="28"/>
      <c r="E31" s="28"/>
      <c r="F31" s="28"/>
      <c r="G31">
        <f t="shared" si="0"/>
        <v>0</v>
      </c>
    </row>
    <row r="32" spans="1:7" ht="19.5" x14ac:dyDescent="0.3">
      <c r="A32" s="29" t="s">
        <v>55</v>
      </c>
      <c r="B32" s="29">
        <f>SUM(B28:B31)</f>
        <v>1014410</v>
      </c>
      <c r="C32" s="29">
        <f>SUM(C28:C31)</f>
        <v>0</v>
      </c>
      <c r="D32" s="29">
        <f>SUM(D28:D31)</f>
        <v>30988.68</v>
      </c>
      <c r="E32" s="29">
        <f>SUM(E28:E31)</f>
        <v>29441.759999999998</v>
      </c>
      <c r="F32" s="29">
        <f>SUM(F28:F31)</f>
        <v>89548.28</v>
      </c>
      <c r="G32" s="30">
        <f t="shared" si="0"/>
        <v>1164388.72</v>
      </c>
    </row>
    <row r="34" spans="1:7" ht="15" x14ac:dyDescent="0.2">
      <c r="A34" s="22" t="s">
        <v>56</v>
      </c>
      <c r="B34" s="22">
        <f>SUM(B35:B64)</f>
        <v>266531.70999999996</v>
      </c>
      <c r="C34" s="22">
        <f>SUM(C35:C64)</f>
        <v>334840.97000000009</v>
      </c>
      <c r="D34" s="22">
        <f>SUM(D35:D64)</f>
        <v>413820.93999999994</v>
      </c>
      <c r="E34" s="22">
        <f>SUM(E35:E64)</f>
        <v>320295.2</v>
      </c>
      <c r="F34" s="22">
        <f>SUM(F35:F64)</f>
        <v>420243.94999999995</v>
      </c>
      <c r="G34" s="24">
        <f>SUM(B34:F34)</f>
        <v>1755732.77</v>
      </c>
    </row>
    <row r="35" spans="1:7" x14ac:dyDescent="0.2">
      <c r="A35" s="28" t="s">
        <v>57</v>
      </c>
      <c r="B35" s="28">
        <v>138363.03</v>
      </c>
      <c r="C35" s="28">
        <v>139650.49</v>
      </c>
      <c r="D35" s="28">
        <v>142184.85999999999</v>
      </c>
      <c r="E35" s="28">
        <v>140306.32999999999</v>
      </c>
      <c r="F35" s="28">
        <v>95359.360000000001</v>
      </c>
      <c r="G35">
        <f>SUM(B35:F35)</f>
        <v>655864.06999999995</v>
      </c>
    </row>
    <row r="36" spans="1:7" x14ac:dyDescent="0.2">
      <c r="A36" s="28" t="s">
        <v>58</v>
      </c>
      <c r="B36" s="28">
        <v>47086.76</v>
      </c>
      <c r="C36" s="28">
        <v>46844.27</v>
      </c>
      <c r="D36" s="28">
        <v>48387.38</v>
      </c>
      <c r="E36" s="28">
        <v>47748.09</v>
      </c>
      <c r="F36" s="28">
        <v>30377.42</v>
      </c>
      <c r="G36">
        <v>285779.07</v>
      </c>
    </row>
    <row r="37" spans="1:7" x14ac:dyDescent="0.2">
      <c r="A37" s="28" t="s">
        <v>21</v>
      </c>
      <c r="B37" s="28">
        <v>15118.9</v>
      </c>
      <c r="C37" s="28">
        <v>15041.05</v>
      </c>
      <c r="D37" s="28">
        <v>15536.52</v>
      </c>
      <c r="E37" s="28">
        <v>15331.25</v>
      </c>
      <c r="F37" s="28">
        <v>9753.68</v>
      </c>
      <c r="G37">
        <f t="shared" ref="G37:G64" si="1">SUM(B37:F37)</f>
        <v>70781.399999999994</v>
      </c>
    </row>
    <row r="38" spans="1:7" x14ac:dyDescent="0.2">
      <c r="A38" s="28" t="s">
        <v>47</v>
      </c>
      <c r="B38" s="28"/>
      <c r="C38" s="28"/>
      <c r="D38" s="28"/>
      <c r="E38" s="28"/>
      <c r="F38" s="28"/>
      <c r="G38">
        <f t="shared" si="1"/>
        <v>0</v>
      </c>
    </row>
    <row r="39" spans="1:7" x14ac:dyDescent="0.2">
      <c r="A39" t="s">
        <v>41</v>
      </c>
      <c r="B39" s="28"/>
      <c r="C39" s="28"/>
      <c r="D39" s="28"/>
      <c r="E39" s="28"/>
      <c r="F39" s="28">
        <v>8640</v>
      </c>
      <c r="G39">
        <f t="shared" si="1"/>
        <v>8640</v>
      </c>
    </row>
    <row r="40" spans="1:7" x14ac:dyDescent="0.2">
      <c r="A40" s="28" t="s">
        <v>72</v>
      </c>
      <c r="B40" s="28">
        <v>514.44000000000005</v>
      </c>
      <c r="C40" s="28">
        <v>511.79</v>
      </c>
      <c r="D40" s="28">
        <v>528.65</v>
      </c>
      <c r="E40" s="28">
        <v>521.66</v>
      </c>
      <c r="F40" s="28">
        <v>333.87</v>
      </c>
      <c r="G40">
        <f t="shared" si="1"/>
        <v>2410.41</v>
      </c>
    </row>
    <row r="41" spans="1:7" x14ac:dyDescent="0.2">
      <c r="A41" s="28" t="s">
        <v>73</v>
      </c>
      <c r="B41" s="28">
        <v>1732.72</v>
      </c>
      <c r="C41" s="28">
        <v>1723.8</v>
      </c>
      <c r="D41" s="28">
        <v>1780.58</v>
      </c>
      <c r="E41" s="28">
        <v>1757.06</v>
      </c>
      <c r="F41" s="28">
        <v>1117.8399999999999</v>
      </c>
      <c r="G41">
        <f t="shared" si="1"/>
        <v>8112</v>
      </c>
    </row>
    <row r="42" spans="1:7" x14ac:dyDescent="0.2">
      <c r="A42" s="28" t="s">
        <v>43</v>
      </c>
      <c r="B42" s="28"/>
      <c r="C42" s="28"/>
      <c r="D42" s="28"/>
      <c r="E42" s="28"/>
      <c r="F42" s="28">
        <v>86750</v>
      </c>
      <c r="G42">
        <f t="shared" si="1"/>
        <v>86750</v>
      </c>
    </row>
    <row r="43" spans="1:7" x14ac:dyDescent="0.2">
      <c r="A43" s="28" t="s">
        <v>59</v>
      </c>
      <c r="B43" s="28"/>
      <c r="C43" s="28"/>
      <c r="D43" s="28"/>
      <c r="E43" s="28"/>
      <c r="F43" s="28">
        <v>25480</v>
      </c>
      <c r="G43">
        <f t="shared" si="1"/>
        <v>25480</v>
      </c>
    </row>
    <row r="44" spans="1:7" x14ac:dyDescent="0.2">
      <c r="A44" s="28" t="s">
        <v>74</v>
      </c>
      <c r="B44" s="28"/>
      <c r="C44" s="28"/>
      <c r="D44" s="28"/>
      <c r="E44" s="28">
        <v>41857.78</v>
      </c>
      <c r="F44" s="28">
        <v>41447.42</v>
      </c>
      <c r="G44">
        <f t="shared" si="1"/>
        <v>83305.2</v>
      </c>
    </row>
    <row r="45" spans="1:7" x14ac:dyDescent="0.2">
      <c r="A45" s="28" t="s">
        <v>48</v>
      </c>
      <c r="B45" s="28"/>
      <c r="C45" s="28">
        <v>37681.800000000003</v>
      </c>
      <c r="D45" s="28">
        <v>65247.15</v>
      </c>
      <c r="E45" s="28"/>
      <c r="F45" s="28"/>
      <c r="G45">
        <f t="shared" si="1"/>
        <v>102928.95000000001</v>
      </c>
    </row>
    <row r="46" spans="1:7" x14ac:dyDescent="0.2">
      <c r="A46" s="28" t="s">
        <v>35</v>
      </c>
      <c r="B46" s="28"/>
      <c r="C46" s="28"/>
      <c r="D46" s="28"/>
      <c r="E46" s="28"/>
      <c r="F46" s="28"/>
      <c r="G46">
        <f t="shared" si="1"/>
        <v>0</v>
      </c>
    </row>
    <row r="47" spans="1:7" x14ac:dyDescent="0.2">
      <c r="A47" s="28" t="s">
        <v>50</v>
      </c>
      <c r="B47" s="28"/>
      <c r="C47" s="28"/>
      <c r="D47" s="28"/>
      <c r="E47" s="28"/>
      <c r="F47" s="28"/>
      <c r="G47">
        <f t="shared" si="1"/>
        <v>0</v>
      </c>
    </row>
    <row r="48" spans="1:7" x14ac:dyDescent="0.2">
      <c r="A48" s="28" t="s">
        <v>38</v>
      </c>
      <c r="B48" s="28"/>
      <c r="C48" s="28"/>
      <c r="D48" s="28"/>
      <c r="E48" s="28"/>
      <c r="F48" s="28">
        <v>15316</v>
      </c>
      <c r="G48">
        <f t="shared" si="1"/>
        <v>15316</v>
      </c>
    </row>
    <row r="49" spans="1:7" x14ac:dyDescent="0.2">
      <c r="A49" s="28" t="s">
        <v>60</v>
      </c>
      <c r="B49" s="28">
        <v>8437.2000000000007</v>
      </c>
      <c r="C49" s="28">
        <v>8393.75</v>
      </c>
      <c r="D49" s="28">
        <v>8670.25</v>
      </c>
      <c r="E49" s="28">
        <v>8555.7000000000007</v>
      </c>
      <c r="F49" s="28">
        <v>13998.8</v>
      </c>
      <c r="G49">
        <f t="shared" si="1"/>
        <v>48055.7</v>
      </c>
    </row>
    <row r="50" spans="1:7" x14ac:dyDescent="0.2">
      <c r="A50" s="28" t="s">
        <v>61</v>
      </c>
      <c r="B50" s="28">
        <v>10554.51</v>
      </c>
      <c r="C50" s="28">
        <v>10500.16</v>
      </c>
      <c r="D50" s="28">
        <v>10846.04</v>
      </c>
      <c r="E50" s="28">
        <v>10702.75</v>
      </c>
      <c r="F50" s="28">
        <v>6809.04</v>
      </c>
      <c r="G50">
        <f t="shared" si="1"/>
        <v>49412.5</v>
      </c>
    </row>
    <row r="51" spans="1:7" x14ac:dyDescent="0.2">
      <c r="A51" s="28" t="s">
        <v>75</v>
      </c>
      <c r="B51" s="28"/>
      <c r="C51" s="28">
        <v>30000</v>
      </c>
      <c r="D51" s="28"/>
      <c r="E51" s="28"/>
      <c r="F51" s="28"/>
      <c r="G51">
        <f t="shared" si="1"/>
        <v>30000</v>
      </c>
    </row>
    <row r="52" spans="1:7" x14ac:dyDescent="0.2">
      <c r="A52" s="36" t="s">
        <v>46</v>
      </c>
      <c r="B52" s="28"/>
      <c r="C52" s="28"/>
      <c r="D52" s="28"/>
      <c r="E52" s="28"/>
      <c r="F52" s="28"/>
      <c r="G52">
        <f t="shared" si="1"/>
        <v>0</v>
      </c>
    </row>
    <row r="53" spans="1:7" x14ac:dyDescent="0.2">
      <c r="A53" s="28" t="s">
        <v>76</v>
      </c>
      <c r="B53" s="28"/>
      <c r="C53" s="28"/>
      <c r="D53" s="28"/>
      <c r="E53" s="28">
        <v>8162.31</v>
      </c>
      <c r="F53" s="28"/>
      <c r="G53">
        <f t="shared" si="1"/>
        <v>8162.31</v>
      </c>
    </row>
    <row r="54" spans="1:7" x14ac:dyDescent="0.2">
      <c r="A54" s="28" t="s">
        <v>77</v>
      </c>
      <c r="B54" s="28"/>
      <c r="C54" s="28">
        <v>0</v>
      </c>
      <c r="D54" s="28"/>
      <c r="E54" s="28"/>
      <c r="F54" s="28"/>
      <c r="G54">
        <f t="shared" si="1"/>
        <v>0</v>
      </c>
    </row>
    <row r="55" spans="1:7" x14ac:dyDescent="0.2">
      <c r="A55" s="28" t="s">
        <v>62</v>
      </c>
      <c r="B55" s="28">
        <v>9805.9599999999991</v>
      </c>
      <c r="C55" s="28">
        <v>9755.4599999999991</v>
      </c>
      <c r="D55" s="28">
        <v>10076.81</v>
      </c>
      <c r="E55" s="28">
        <v>9943.68</v>
      </c>
      <c r="F55" s="28">
        <v>6326.13</v>
      </c>
      <c r="G55">
        <f t="shared" si="1"/>
        <v>45908.039999999994</v>
      </c>
    </row>
    <row r="56" spans="1:7" x14ac:dyDescent="0.2">
      <c r="A56" s="28" t="s">
        <v>63</v>
      </c>
      <c r="B56" s="28">
        <v>1013.1</v>
      </c>
      <c r="C56" s="28">
        <v>1007.89</v>
      </c>
      <c r="D56" s="28">
        <v>1041.0899999999999</v>
      </c>
      <c r="E56" s="28">
        <v>1027.33</v>
      </c>
      <c r="F56" s="28">
        <v>653.59</v>
      </c>
      <c r="G56">
        <f t="shared" si="1"/>
        <v>4743</v>
      </c>
    </row>
    <row r="57" spans="1:7" x14ac:dyDescent="0.2">
      <c r="A57" s="28" t="s">
        <v>64</v>
      </c>
      <c r="B57" s="28">
        <v>19154.580000000002</v>
      </c>
      <c r="C57" s="28">
        <v>19055.939999999999</v>
      </c>
      <c r="D57" s="28">
        <v>19683.66</v>
      </c>
      <c r="E57" s="28">
        <v>19423.61</v>
      </c>
      <c r="F57" s="28">
        <v>12357.22</v>
      </c>
      <c r="G57">
        <f t="shared" si="1"/>
        <v>89675.010000000009</v>
      </c>
    </row>
    <row r="58" spans="1:7" x14ac:dyDescent="0.2">
      <c r="A58" s="28" t="s">
        <v>65</v>
      </c>
      <c r="B58" s="28">
        <v>2214.5500000000002</v>
      </c>
      <c r="C58" s="28">
        <v>2203.15</v>
      </c>
      <c r="D58" s="28">
        <v>2275.7199999999998</v>
      </c>
      <c r="E58" s="28">
        <v>2245.65</v>
      </c>
      <c r="F58" s="28">
        <v>1428.68</v>
      </c>
      <c r="G58">
        <f t="shared" si="1"/>
        <v>10367.75</v>
      </c>
    </row>
    <row r="59" spans="1:7" x14ac:dyDescent="0.2">
      <c r="A59" s="28" t="s">
        <v>66</v>
      </c>
      <c r="B59" s="28">
        <v>5693.02</v>
      </c>
      <c r="C59" s="28">
        <v>5663.71</v>
      </c>
      <c r="D59" s="28">
        <v>5850.27</v>
      </c>
      <c r="E59" s="28">
        <v>5772.98</v>
      </c>
      <c r="F59" s="28">
        <v>3672.75</v>
      </c>
      <c r="G59">
        <f t="shared" si="1"/>
        <v>26652.73</v>
      </c>
    </row>
    <row r="60" spans="1:7" x14ac:dyDescent="0.2">
      <c r="A60" s="28" t="s">
        <v>67</v>
      </c>
      <c r="B60" s="28">
        <v>6842.94</v>
      </c>
      <c r="C60" s="28">
        <v>6807.71</v>
      </c>
      <c r="D60" s="28">
        <v>7031.96</v>
      </c>
      <c r="E60" s="28">
        <v>6939.02</v>
      </c>
      <c r="F60" s="28">
        <v>4415</v>
      </c>
      <c r="G60">
        <f t="shared" si="1"/>
        <v>32036.63</v>
      </c>
    </row>
    <row r="61" spans="1:7" x14ac:dyDescent="0.2">
      <c r="A61" t="s">
        <v>78</v>
      </c>
      <c r="B61" s="28"/>
      <c r="C61" s="28"/>
      <c r="D61" s="28"/>
      <c r="E61" s="28"/>
      <c r="F61" s="28">
        <v>15220</v>
      </c>
      <c r="G61">
        <f t="shared" si="1"/>
        <v>15220</v>
      </c>
    </row>
    <row r="62" spans="1:7" x14ac:dyDescent="0.2">
      <c r="A62" t="s">
        <v>79</v>
      </c>
      <c r="B62" s="28"/>
      <c r="C62" s="28"/>
      <c r="D62" s="28">
        <v>20000</v>
      </c>
      <c r="E62" s="28"/>
      <c r="F62" s="28">
        <v>10000</v>
      </c>
      <c r="G62">
        <f t="shared" si="1"/>
        <v>30000</v>
      </c>
    </row>
    <row r="63" spans="1:7" x14ac:dyDescent="0.2">
      <c r="A63" s="28" t="s">
        <v>80</v>
      </c>
      <c r="B63" s="28"/>
      <c r="C63" s="28"/>
      <c r="D63" s="28">
        <v>54680</v>
      </c>
      <c r="E63" s="28"/>
      <c r="F63" s="28"/>
      <c r="G63">
        <f t="shared" si="1"/>
        <v>54680</v>
      </c>
    </row>
    <row r="64" spans="1:7" x14ac:dyDescent="0.2">
      <c r="A64" s="28" t="s">
        <v>81</v>
      </c>
      <c r="B64" s="28"/>
      <c r="C64" s="28"/>
      <c r="D64" s="28"/>
      <c r="E64" s="28"/>
      <c r="F64" s="28">
        <v>30787.15</v>
      </c>
      <c r="G64">
        <f t="shared" si="1"/>
        <v>30787.15</v>
      </c>
    </row>
    <row r="65" spans="1:10" s="37" customFormat="1" ht="15" x14ac:dyDescent="0.2">
      <c r="A65" s="22" t="s">
        <v>69</v>
      </c>
      <c r="B65" s="22">
        <f t="shared" ref="B65:G65" si="2">B7+B9-B34</f>
        <v>1582850.6500000001</v>
      </c>
      <c r="C65" s="22">
        <f t="shared" si="2"/>
        <v>173952.76999999996</v>
      </c>
      <c r="D65" s="22">
        <f t="shared" si="2"/>
        <v>1100.0300000000279</v>
      </c>
      <c r="E65" s="22">
        <f t="shared" si="2"/>
        <v>146765.21000000002</v>
      </c>
      <c r="F65" s="22">
        <f t="shared" si="2"/>
        <v>151625.37000000011</v>
      </c>
      <c r="G65" s="24">
        <f t="shared" si="2"/>
        <v>2056294.0299999998</v>
      </c>
      <c r="I65" s="37">
        <v>1041884</v>
      </c>
      <c r="J65" s="37" t="s">
        <v>82</v>
      </c>
    </row>
    <row r="66" spans="1:10" ht="15" x14ac:dyDescent="0.2">
      <c r="A66" s="31" t="s">
        <v>83</v>
      </c>
      <c r="B66" s="22">
        <v>1014410</v>
      </c>
      <c r="C66" s="22"/>
      <c r="D66" s="22"/>
      <c r="E66" s="22"/>
      <c r="F66" s="22"/>
      <c r="G66">
        <f>SUM(B66:F66)</f>
        <v>1014410</v>
      </c>
    </row>
    <row r="67" spans="1:10" ht="15" x14ac:dyDescent="0.2">
      <c r="A67" s="31" t="s">
        <v>84</v>
      </c>
      <c r="B67" s="22">
        <v>503609.64</v>
      </c>
      <c r="C67" s="22"/>
      <c r="D67" s="22"/>
      <c r="E67" s="22"/>
      <c r="F67" s="22"/>
      <c r="G67">
        <f>SUM(B67:F67)</f>
        <v>503609.64</v>
      </c>
    </row>
    <row r="68" spans="1:10" x14ac:dyDescent="0.2">
      <c r="A68" s="28" t="s">
        <v>85</v>
      </c>
      <c r="B68" s="28"/>
      <c r="C68" s="28">
        <v>222214.9</v>
      </c>
      <c r="D68" s="28"/>
      <c r="E68" s="28"/>
      <c r="F68" s="28"/>
      <c r="G68">
        <f>SUM(B68:F68)</f>
        <v>222214.9</v>
      </c>
    </row>
    <row r="69" spans="1:10" s="39" customFormat="1" ht="16.5" x14ac:dyDescent="0.25">
      <c r="A69" s="38" t="s">
        <v>69</v>
      </c>
      <c r="B69" s="38">
        <f>B65-B66-B67</f>
        <v>64831.010000000126</v>
      </c>
      <c r="C69" s="38">
        <f>C65-C66-C68</f>
        <v>-48262.130000000034</v>
      </c>
      <c r="D69" s="38">
        <f>D65-D66-D67</f>
        <v>1100.0300000000279</v>
      </c>
      <c r="E69" s="38">
        <f>E65-E66-E67</f>
        <v>146765.21000000002</v>
      </c>
      <c r="F69" s="38">
        <f>F65-F66-F67</f>
        <v>151625.37000000011</v>
      </c>
      <c r="G69" s="38">
        <f>SUM(B69:F69)</f>
        <v>316059.49000000022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49" workbookViewId="0">
      <pane ySplit="1" topLeftCell="A49"/>
      <selection pane="bottomLeft" activeCell="A49" sqref="A49"/>
    </sheetView>
  </sheetViews>
  <sheetFormatPr defaultColWidth="11.5703125" defaultRowHeight="12.75" x14ac:dyDescent="0.2"/>
  <cols>
    <col min="1" max="1" width="34.5703125" customWidth="1"/>
    <col min="2" max="2" width="17.28515625" customWidth="1"/>
    <col min="3" max="3" width="15.42578125" customWidth="1"/>
    <col min="4" max="6" width="14.85546875" customWidth="1"/>
    <col min="7" max="7" width="16.42578125" customWidth="1"/>
  </cols>
  <sheetData>
    <row r="1" spans="1:7" s="43" customFormat="1" ht="18" x14ac:dyDescent="0.25">
      <c r="A1" s="40"/>
      <c r="B1" s="41">
        <v>5</v>
      </c>
      <c r="C1" s="40">
        <v>7</v>
      </c>
      <c r="D1" s="40">
        <v>9</v>
      </c>
      <c r="E1" s="40">
        <v>11</v>
      </c>
      <c r="F1" s="40">
        <v>13</v>
      </c>
      <c r="G1" s="42"/>
    </row>
    <row r="2" spans="1:7" ht="15" x14ac:dyDescent="0.2">
      <c r="A2" s="22" t="s">
        <v>29</v>
      </c>
      <c r="B2" s="23">
        <v>0.21360000000000001</v>
      </c>
      <c r="C2" s="23">
        <v>0.21250000000000002</v>
      </c>
      <c r="D2" s="23">
        <v>0.2195</v>
      </c>
      <c r="E2" s="23">
        <v>0.21660000000000001</v>
      </c>
      <c r="F2" s="23">
        <v>0.13780000000000001</v>
      </c>
      <c r="G2" s="24"/>
    </row>
    <row r="3" spans="1:7" ht="15.75" x14ac:dyDescent="0.25">
      <c r="A3" s="22" t="s">
        <v>30</v>
      </c>
      <c r="B3" s="25">
        <v>3245.4</v>
      </c>
      <c r="C3" s="25">
        <v>3228.8</v>
      </c>
      <c r="D3" s="25">
        <v>3574.4</v>
      </c>
      <c r="E3" s="25">
        <v>3541</v>
      </c>
      <c r="F3" s="25">
        <v>2953.1</v>
      </c>
      <c r="G3" s="26">
        <f>SUM(B3:F3)</f>
        <v>16542.7</v>
      </c>
    </row>
    <row r="4" spans="1:7" ht="15.75" x14ac:dyDescent="0.25">
      <c r="A4" s="22" t="s">
        <v>31</v>
      </c>
      <c r="B4" s="25">
        <v>3245.4</v>
      </c>
      <c r="C4" s="25">
        <v>3228.8</v>
      </c>
      <c r="D4" s="25">
        <v>3335.4</v>
      </c>
      <c r="E4" s="25">
        <v>3292</v>
      </c>
      <c r="F4" s="25">
        <v>2094.1</v>
      </c>
      <c r="G4" s="26">
        <f>SUM(B4:F4)</f>
        <v>15195.7</v>
      </c>
    </row>
    <row r="5" spans="1:7" ht="15.75" x14ac:dyDescent="0.25">
      <c r="A5" s="22" t="s">
        <v>32</v>
      </c>
      <c r="B5" s="25">
        <v>0</v>
      </c>
      <c r="C5" s="25">
        <v>0</v>
      </c>
      <c r="D5" s="25">
        <v>239</v>
      </c>
      <c r="E5" s="25">
        <v>249</v>
      </c>
      <c r="F5" s="25">
        <v>859</v>
      </c>
      <c r="G5" s="26">
        <f>SUM(B5:F5)</f>
        <v>1347</v>
      </c>
    </row>
    <row r="6" spans="1:7" x14ac:dyDescent="0.2">
      <c r="A6" s="28"/>
      <c r="B6" s="28"/>
      <c r="C6" s="28"/>
      <c r="D6" s="28"/>
      <c r="E6" s="28"/>
      <c r="F6" s="28"/>
    </row>
    <row r="7" spans="1:7" ht="15.75" x14ac:dyDescent="0.25">
      <c r="A7" s="34" t="s">
        <v>86</v>
      </c>
      <c r="B7" s="22">
        <v>568441</v>
      </c>
      <c r="C7" s="22">
        <v>173952.9</v>
      </c>
      <c r="D7" s="22">
        <v>1100.03</v>
      </c>
      <c r="E7" s="22">
        <v>146765.21</v>
      </c>
      <c r="F7" s="22">
        <v>151625.31</v>
      </c>
      <c r="G7" s="24">
        <f>SUM(B7:F7)</f>
        <v>1041884.45</v>
      </c>
    </row>
    <row r="8" spans="1:7" ht="15" x14ac:dyDescent="0.2">
      <c r="A8" s="28"/>
      <c r="B8" s="22"/>
      <c r="C8" s="22"/>
      <c r="D8" s="22"/>
      <c r="E8" s="22"/>
      <c r="F8" s="22"/>
      <c r="G8">
        <f>SUM(B8:F8)</f>
        <v>0</v>
      </c>
    </row>
    <row r="9" spans="1:7" ht="19.5" x14ac:dyDescent="0.3">
      <c r="A9" s="29" t="s">
        <v>34</v>
      </c>
      <c r="B9" s="29">
        <f>B27+B32</f>
        <v>506838.51999999996</v>
      </c>
      <c r="C9" s="29">
        <f>C27+C32</f>
        <v>431657.01</v>
      </c>
      <c r="D9" s="29">
        <f>D27+D32</f>
        <v>348653.34</v>
      </c>
      <c r="E9" s="29">
        <f>E27+E32</f>
        <v>315359.61</v>
      </c>
      <c r="F9" s="29">
        <f>F27+F32</f>
        <v>272482.57999999996</v>
      </c>
      <c r="G9" s="30">
        <f>SUM(B9:F9)</f>
        <v>1874991.06</v>
      </c>
    </row>
    <row r="10" spans="1:7" x14ac:dyDescent="0.2">
      <c r="A10" s="31" t="s">
        <v>35</v>
      </c>
      <c r="B10" s="31"/>
      <c r="C10" s="31"/>
      <c r="D10" s="31">
        <v>20.67</v>
      </c>
      <c r="E10" s="31">
        <v>10342.01</v>
      </c>
      <c r="F10" s="31"/>
      <c r="G10" s="32"/>
    </row>
    <row r="11" spans="1:7" x14ac:dyDescent="0.2">
      <c r="A11" s="28" t="s">
        <v>36</v>
      </c>
      <c r="B11" s="28">
        <v>1415.24</v>
      </c>
      <c r="C11" s="28">
        <v>1599.7</v>
      </c>
      <c r="D11" s="28"/>
      <c r="E11" s="28">
        <v>1070.5</v>
      </c>
      <c r="F11" s="28">
        <v>1461.45</v>
      </c>
    </row>
    <row r="12" spans="1:7" x14ac:dyDescent="0.2">
      <c r="A12" s="28" t="s">
        <v>37</v>
      </c>
      <c r="B12" s="28"/>
      <c r="C12" s="28"/>
      <c r="D12" s="28"/>
      <c r="E12" s="28"/>
      <c r="F12" s="28">
        <v>7048.37</v>
      </c>
    </row>
    <row r="13" spans="1:7" x14ac:dyDescent="0.2">
      <c r="A13" s="28" t="s">
        <v>38</v>
      </c>
      <c r="B13" s="28"/>
      <c r="C13" s="28"/>
      <c r="D13" s="28"/>
      <c r="E13" s="28"/>
      <c r="F13" s="28">
        <v>10078.969999999999</v>
      </c>
    </row>
    <row r="14" spans="1:7" x14ac:dyDescent="0.2">
      <c r="A14" s="28" t="s">
        <v>39</v>
      </c>
      <c r="B14" s="28"/>
      <c r="C14" s="28"/>
      <c r="D14" s="28"/>
      <c r="E14" s="28"/>
      <c r="F14" s="28">
        <v>6661.95</v>
      </c>
    </row>
    <row r="15" spans="1:7" x14ac:dyDescent="0.2">
      <c r="A15" s="28" t="s">
        <v>40</v>
      </c>
      <c r="B15" s="28">
        <v>221204.19</v>
      </c>
      <c r="C15" s="28">
        <v>203701.03</v>
      </c>
      <c r="D15" s="28"/>
      <c r="E15" s="28">
        <v>4.6100000000000003</v>
      </c>
      <c r="F15" s="28"/>
    </row>
    <row r="16" spans="1:7" x14ac:dyDescent="0.2">
      <c r="A16" s="28" t="s">
        <v>41</v>
      </c>
      <c r="B16" s="28">
        <v>5927.84</v>
      </c>
      <c r="C16" s="28">
        <v>5686.11</v>
      </c>
      <c r="D16" s="28">
        <v>6185.52</v>
      </c>
      <c r="E16" s="28">
        <v>6125.64</v>
      </c>
      <c r="F16" s="28">
        <v>3905.47</v>
      </c>
    </row>
    <row r="17" spans="1:7" x14ac:dyDescent="0.2">
      <c r="A17" s="28" t="s">
        <v>42</v>
      </c>
      <c r="B17" s="28"/>
      <c r="C17" s="28"/>
      <c r="D17" s="28">
        <v>16.53</v>
      </c>
      <c r="E17" s="28">
        <v>6240.01</v>
      </c>
      <c r="F17" s="28"/>
    </row>
    <row r="18" spans="1:7" x14ac:dyDescent="0.2">
      <c r="A18" s="28" t="s">
        <v>43</v>
      </c>
      <c r="B18" s="28">
        <v>24267.4</v>
      </c>
      <c r="C18" s="28"/>
      <c r="D18" s="28"/>
      <c r="E18" s="28"/>
      <c r="F18" s="28"/>
    </row>
    <row r="19" spans="1:7" x14ac:dyDescent="0.2">
      <c r="A19" s="28" t="s">
        <v>44</v>
      </c>
      <c r="B19" s="28">
        <v>166574.12</v>
      </c>
      <c r="C19" s="28">
        <v>156618.68</v>
      </c>
      <c r="D19" s="28">
        <v>159629.19</v>
      </c>
      <c r="E19" s="28">
        <v>161669.67000000001</v>
      </c>
      <c r="F19" s="28">
        <v>97348.68</v>
      </c>
    </row>
    <row r="20" spans="1:7" x14ac:dyDescent="0.2">
      <c r="A20" s="28" t="s">
        <v>45</v>
      </c>
      <c r="B20" s="28">
        <v>14179.14</v>
      </c>
      <c r="C20" s="35">
        <v>13537.85</v>
      </c>
      <c r="D20" s="28">
        <v>14771.23</v>
      </c>
      <c r="E20" s="28">
        <v>15047.02</v>
      </c>
      <c r="F20" s="28">
        <v>10725.56</v>
      </c>
    </row>
    <row r="21" spans="1:7" x14ac:dyDescent="0.2">
      <c r="A21" s="28" t="s">
        <v>46</v>
      </c>
      <c r="B21" s="28">
        <v>47526.32</v>
      </c>
      <c r="C21" s="28">
        <v>17689.57</v>
      </c>
      <c r="D21" s="28">
        <v>152528.98000000001</v>
      </c>
      <c r="E21" s="28">
        <v>59407.89</v>
      </c>
      <c r="F21" s="28">
        <v>52415.17</v>
      </c>
    </row>
    <row r="22" spans="1:7" x14ac:dyDescent="0.2">
      <c r="A22" s="28" t="s">
        <v>47</v>
      </c>
      <c r="B22" s="28"/>
      <c r="C22" s="28">
        <v>9747.2999999999993</v>
      </c>
      <c r="D22" s="28">
        <v>19.28</v>
      </c>
      <c r="E22" s="28">
        <v>9524.2900000000009</v>
      </c>
      <c r="F22" s="28"/>
    </row>
    <row r="23" spans="1:7" x14ac:dyDescent="0.2">
      <c r="A23" s="28" t="s">
        <v>48</v>
      </c>
      <c r="B23" s="28"/>
      <c r="C23" s="28"/>
      <c r="D23" s="28">
        <v>27.55</v>
      </c>
      <c r="E23" s="28"/>
      <c r="F23" s="28"/>
    </row>
    <row r="24" spans="1:7" x14ac:dyDescent="0.2">
      <c r="A24" s="28" t="s">
        <v>49</v>
      </c>
      <c r="B24" s="28">
        <v>10.119999999999999</v>
      </c>
      <c r="C24" s="28"/>
      <c r="D24" s="28"/>
      <c r="E24" s="28">
        <v>15.87</v>
      </c>
      <c r="F24" s="28">
        <v>300.52</v>
      </c>
    </row>
    <row r="25" spans="1:7" x14ac:dyDescent="0.2">
      <c r="A25" s="28" t="s">
        <v>50</v>
      </c>
      <c r="B25" s="28">
        <v>7070.01</v>
      </c>
      <c r="C25" s="28">
        <v>6737.14</v>
      </c>
      <c r="D25" s="28">
        <v>5693.2</v>
      </c>
      <c r="E25" s="28">
        <v>5901.59</v>
      </c>
      <c r="F25" s="28">
        <v>4909.21</v>
      </c>
    </row>
    <row r="26" spans="1:7" x14ac:dyDescent="0.2">
      <c r="A26" s="33" t="s">
        <v>51</v>
      </c>
      <c r="B26" s="28">
        <v>2902.6</v>
      </c>
      <c r="C26" s="28">
        <v>659.25</v>
      </c>
      <c r="D26" s="28">
        <v>1311.45</v>
      </c>
      <c r="E26" s="28">
        <v>1946.28</v>
      </c>
      <c r="F26" s="28">
        <v>297.76</v>
      </c>
    </row>
    <row r="27" spans="1:7" ht="19.5" x14ac:dyDescent="0.3">
      <c r="A27" s="29" t="s">
        <v>52</v>
      </c>
      <c r="B27" s="29">
        <f>SUM(B10:B26)</f>
        <v>491076.98</v>
      </c>
      <c r="C27" s="29">
        <f>SUM(C10:C26)</f>
        <v>415976.63</v>
      </c>
      <c r="D27" s="29">
        <f>SUM(D10:D26)</f>
        <v>340203.60000000003</v>
      </c>
      <c r="E27" s="29">
        <f>SUM(E10:E26)</f>
        <v>277295.38</v>
      </c>
      <c r="F27" s="29">
        <f>SUM(F10:F26)</f>
        <v>195153.11</v>
      </c>
      <c r="G27" s="30">
        <f t="shared" ref="G27:G32" si="0">SUM(B27:F27)</f>
        <v>1719705.6999999997</v>
      </c>
    </row>
    <row r="28" spans="1:7" x14ac:dyDescent="0.2">
      <c r="A28" s="33" t="s">
        <v>32</v>
      </c>
      <c r="B28" s="28"/>
      <c r="C28" s="28"/>
      <c r="D28" s="28">
        <v>-7747.17</v>
      </c>
      <c r="E28" s="28">
        <v>22081.32</v>
      </c>
      <c r="F28" s="28">
        <v>67161.210000000006</v>
      </c>
      <c r="G28">
        <f t="shared" si="0"/>
        <v>81495.360000000001</v>
      </c>
    </row>
    <row r="29" spans="1:7" x14ac:dyDescent="0.2">
      <c r="A29" s="33" t="s">
        <v>53</v>
      </c>
      <c r="B29" s="28">
        <v>15761.54</v>
      </c>
      <c r="C29" s="28">
        <v>15680.38</v>
      </c>
      <c r="D29" s="28">
        <v>16196.91</v>
      </c>
      <c r="E29" s="28">
        <v>15982.91</v>
      </c>
      <c r="F29" s="28">
        <v>10168.26</v>
      </c>
      <c r="G29">
        <f t="shared" si="0"/>
        <v>73790</v>
      </c>
    </row>
    <row r="30" spans="1:7" x14ac:dyDescent="0.2">
      <c r="A30" s="33" t="s">
        <v>71</v>
      </c>
      <c r="B30" s="28"/>
      <c r="C30" s="28"/>
      <c r="D30" s="28"/>
      <c r="E30" s="28"/>
      <c r="F30" s="28"/>
      <c r="G30">
        <f t="shared" si="0"/>
        <v>0</v>
      </c>
    </row>
    <row r="31" spans="1:7" x14ac:dyDescent="0.2">
      <c r="A31" s="33" t="s">
        <v>54</v>
      </c>
      <c r="B31" s="28"/>
      <c r="C31" s="28"/>
      <c r="D31" s="28"/>
      <c r="E31" s="28"/>
      <c r="F31" s="28"/>
      <c r="G31">
        <f t="shared" si="0"/>
        <v>0</v>
      </c>
    </row>
    <row r="32" spans="1:7" ht="19.5" x14ac:dyDescent="0.3">
      <c r="A32" s="29" t="s">
        <v>55</v>
      </c>
      <c r="B32" s="29">
        <f>SUM(B28:B31)</f>
        <v>15761.54</v>
      </c>
      <c r="C32" s="29">
        <f>SUM(C28:C31)</f>
        <v>15680.38</v>
      </c>
      <c r="D32" s="29">
        <f>SUM(D28:D31)</f>
        <v>8449.74</v>
      </c>
      <c r="E32" s="29">
        <f>SUM(E28:E31)</f>
        <v>38064.229999999996</v>
      </c>
      <c r="F32" s="29">
        <f>SUM(F28:F31)</f>
        <v>77329.47</v>
      </c>
      <c r="G32" s="30">
        <f t="shared" si="0"/>
        <v>155285.35999999999</v>
      </c>
    </row>
    <row r="34" spans="1:7" ht="15" x14ac:dyDescent="0.2">
      <c r="A34" s="22" t="s">
        <v>56</v>
      </c>
      <c r="B34" s="22">
        <f>SUM(B35:B66)</f>
        <v>225383.98000000004</v>
      </c>
      <c r="C34" s="22">
        <f>SUM(C35:C66)</f>
        <v>245193.99999999997</v>
      </c>
      <c r="D34" s="22">
        <f>SUM(D35:D66)</f>
        <v>413628.91000000009</v>
      </c>
      <c r="E34" s="22">
        <f>SUM(E35:E66)</f>
        <v>374757.6</v>
      </c>
      <c r="F34" s="22">
        <f>SUM(F35:F66)</f>
        <v>209034.22999999998</v>
      </c>
      <c r="G34" s="24">
        <f t="shared" ref="G34:G62" si="1">SUM(B34:F34)</f>
        <v>1467998.7200000002</v>
      </c>
    </row>
    <row r="35" spans="1:7" x14ac:dyDescent="0.2">
      <c r="A35" s="28" t="s">
        <v>57</v>
      </c>
      <c r="B35" s="28">
        <v>126679.38</v>
      </c>
      <c r="C35" s="28">
        <v>126027.01</v>
      </c>
      <c r="D35" s="28">
        <v>130178.49</v>
      </c>
      <c r="E35" s="28">
        <v>128458.59</v>
      </c>
      <c r="F35" s="28">
        <v>81724.81</v>
      </c>
      <c r="G35">
        <f t="shared" si="1"/>
        <v>593068.28</v>
      </c>
    </row>
    <row r="36" spans="1:7" x14ac:dyDescent="0.2">
      <c r="A36" s="28" t="s">
        <v>58</v>
      </c>
      <c r="B36" s="28">
        <v>41647.839999999997</v>
      </c>
      <c r="C36" s="28">
        <v>41433.35</v>
      </c>
      <c r="D36" s="28">
        <v>42798.22</v>
      </c>
      <c r="E36" s="28">
        <v>42232.77</v>
      </c>
      <c r="F36" s="28">
        <v>26868.31</v>
      </c>
      <c r="G36">
        <f t="shared" si="1"/>
        <v>194980.49</v>
      </c>
    </row>
    <row r="37" spans="1:7" x14ac:dyDescent="0.2">
      <c r="A37" s="28" t="s">
        <v>21</v>
      </c>
      <c r="B37" s="28"/>
      <c r="C37" s="28"/>
      <c r="D37" s="28"/>
      <c r="E37" s="28"/>
      <c r="F37" s="28"/>
      <c r="G37">
        <f t="shared" si="1"/>
        <v>0</v>
      </c>
    </row>
    <row r="38" spans="1:7" x14ac:dyDescent="0.2">
      <c r="A38" t="s">
        <v>41</v>
      </c>
      <c r="B38" s="28">
        <v>11705.28</v>
      </c>
      <c r="C38" s="28">
        <v>11645</v>
      </c>
      <c r="D38" s="28">
        <v>12028.6</v>
      </c>
      <c r="E38" s="28">
        <v>11869.68</v>
      </c>
      <c r="F38" s="28">
        <v>7551.44</v>
      </c>
      <c r="G38">
        <f t="shared" si="1"/>
        <v>54800</v>
      </c>
    </row>
    <row r="39" spans="1:7" x14ac:dyDescent="0.2">
      <c r="A39" s="28" t="s">
        <v>72</v>
      </c>
      <c r="B39" s="28">
        <v>324.51</v>
      </c>
      <c r="C39" s="28">
        <v>322.83999999999997</v>
      </c>
      <c r="D39" s="28">
        <v>333.48</v>
      </c>
      <c r="E39" s="28">
        <v>329.07</v>
      </c>
      <c r="F39" s="28">
        <v>209.35</v>
      </c>
      <c r="G39">
        <f t="shared" si="1"/>
        <v>1519.2499999999998</v>
      </c>
    </row>
    <row r="40" spans="1:7" x14ac:dyDescent="0.2">
      <c r="A40" s="28" t="s">
        <v>73</v>
      </c>
      <c r="B40" s="28">
        <v>591.16</v>
      </c>
      <c r="C40" s="28">
        <v>588.12</v>
      </c>
      <c r="D40" s="28">
        <v>607.49</v>
      </c>
      <c r="E40" s="28">
        <v>599.46</v>
      </c>
      <c r="F40" s="28">
        <v>381.38</v>
      </c>
      <c r="G40">
        <f t="shared" si="1"/>
        <v>2767.61</v>
      </c>
    </row>
    <row r="41" spans="1:7" x14ac:dyDescent="0.2">
      <c r="A41" s="28" t="s">
        <v>87</v>
      </c>
      <c r="B41" s="28">
        <v>1281.5999999999999</v>
      </c>
      <c r="C41" s="28">
        <v>1275</v>
      </c>
      <c r="D41" s="28">
        <v>1317</v>
      </c>
      <c r="E41" s="28">
        <v>1299.5999999999999</v>
      </c>
      <c r="F41" s="28">
        <v>826.8</v>
      </c>
      <c r="G41">
        <f t="shared" si="1"/>
        <v>6000</v>
      </c>
    </row>
    <row r="42" spans="1:7" x14ac:dyDescent="0.2">
      <c r="A42" s="28" t="s">
        <v>88</v>
      </c>
      <c r="B42" s="28">
        <v>1922.4</v>
      </c>
      <c r="C42" s="28">
        <v>1912.5</v>
      </c>
      <c r="D42" s="28">
        <v>1975.5</v>
      </c>
      <c r="E42" s="28">
        <v>1949.4</v>
      </c>
      <c r="F42" s="28">
        <v>1240.2</v>
      </c>
      <c r="G42">
        <f t="shared" si="1"/>
        <v>9000</v>
      </c>
    </row>
    <row r="43" spans="1:7" x14ac:dyDescent="0.2">
      <c r="A43" s="28" t="s">
        <v>17</v>
      </c>
      <c r="B43" s="28">
        <v>2563.41</v>
      </c>
      <c r="C43" s="28">
        <v>2550.21</v>
      </c>
      <c r="D43" s="28">
        <v>2634.22</v>
      </c>
      <c r="E43" s="28">
        <v>2599.42</v>
      </c>
      <c r="F43" s="28">
        <v>1653.74</v>
      </c>
      <c r="G43">
        <f t="shared" si="1"/>
        <v>12001</v>
      </c>
    </row>
    <row r="44" spans="1:7" x14ac:dyDescent="0.2">
      <c r="A44" s="28" t="s">
        <v>89</v>
      </c>
      <c r="B44" s="28">
        <v>741.19</v>
      </c>
      <c r="C44" s="28">
        <v>737.38</v>
      </c>
      <c r="D44" s="28">
        <v>761.67</v>
      </c>
      <c r="E44" s="28">
        <v>751.6</v>
      </c>
      <c r="F44" s="28">
        <v>478.17</v>
      </c>
      <c r="G44">
        <f t="shared" si="1"/>
        <v>3470.01</v>
      </c>
    </row>
    <row r="45" spans="1:7" x14ac:dyDescent="0.2">
      <c r="A45" s="28" t="s">
        <v>50</v>
      </c>
      <c r="B45" s="28">
        <v>1822.48</v>
      </c>
      <c r="C45" s="28">
        <v>1918.62</v>
      </c>
      <c r="D45" s="28">
        <v>3240.33</v>
      </c>
      <c r="E45" s="28">
        <v>5102.33</v>
      </c>
      <c r="F45" s="28">
        <v>3102.65</v>
      </c>
      <c r="G45">
        <f t="shared" si="1"/>
        <v>15186.41</v>
      </c>
    </row>
    <row r="46" spans="1:7" x14ac:dyDescent="0.2">
      <c r="A46" s="28" t="s">
        <v>38</v>
      </c>
      <c r="B46" s="28"/>
      <c r="C46" s="28"/>
      <c r="D46" s="28"/>
      <c r="E46" s="28"/>
      <c r="F46" s="28">
        <v>8349</v>
      </c>
      <c r="G46">
        <f t="shared" si="1"/>
        <v>8349</v>
      </c>
    </row>
    <row r="47" spans="1:7" x14ac:dyDescent="0.2">
      <c r="A47" s="28" t="s">
        <v>60</v>
      </c>
      <c r="B47" s="28">
        <v>4485.6000000000004</v>
      </c>
      <c r="C47" s="28">
        <v>4462.5</v>
      </c>
      <c r="D47" s="28">
        <v>4609.5</v>
      </c>
      <c r="E47" s="28">
        <v>4548.6000000000004</v>
      </c>
      <c r="F47" s="28">
        <v>2893.8</v>
      </c>
      <c r="G47">
        <f t="shared" si="1"/>
        <v>21000</v>
      </c>
    </row>
    <row r="48" spans="1:7" x14ac:dyDescent="0.2">
      <c r="A48" s="28" t="s">
        <v>61</v>
      </c>
      <c r="B48" s="28">
        <v>391.34</v>
      </c>
      <c r="C48" s="28">
        <v>389.32</v>
      </c>
      <c r="D48" s="28">
        <v>402.14</v>
      </c>
      <c r="E48" s="28">
        <v>396.83</v>
      </c>
      <c r="F48" s="28">
        <v>252.46</v>
      </c>
      <c r="G48">
        <f t="shared" si="1"/>
        <v>1832.09</v>
      </c>
    </row>
    <row r="49" spans="1:7" x14ac:dyDescent="0.2">
      <c r="A49" s="28" t="s">
        <v>90</v>
      </c>
      <c r="B49" s="28"/>
      <c r="C49" s="28"/>
      <c r="D49" s="28"/>
      <c r="E49" s="28"/>
      <c r="F49" s="28">
        <v>53356.1</v>
      </c>
      <c r="G49">
        <f t="shared" si="1"/>
        <v>53356.1</v>
      </c>
    </row>
    <row r="50" spans="1:7" x14ac:dyDescent="0.2">
      <c r="A50" s="28" t="s">
        <v>91</v>
      </c>
      <c r="B50" s="28">
        <v>253.14</v>
      </c>
      <c r="C50" s="28">
        <v>251.84</v>
      </c>
      <c r="D50" s="28">
        <v>260.13</v>
      </c>
      <c r="E50" s="28">
        <v>256.7</v>
      </c>
      <c r="F50" s="28">
        <v>163.31</v>
      </c>
      <c r="G50">
        <f t="shared" si="1"/>
        <v>1185.1199999999999</v>
      </c>
    </row>
    <row r="51" spans="1:7" x14ac:dyDescent="0.2">
      <c r="A51" s="28" t="s">
        <v>92</v>
      </c>
      <c r="B51" s="28">
        <v>968.89</v>
      </c>
      <c r="C51" s="28">
        <v>963.9</v>
      </c>
      <c r="D51" s="28">
        <v>995.65</v>
      </c>
      <c r="E51" s="28">
        <v>982.5</v>
      </c>
      <c r="F51" s="28">
        <v>625.05999999999995</v>
      </c>
      <c r="G51">
        <f t="shared" si="1"/>
        <v>4536</v>
      </c>
    </row>
    <row r="52" spans="1:7" x14ac:dyDescent="0.2">
      <c r="A52" s="28" t="s">
        <v>19</v>
      </c>
      <c r="B52" s="28">
        <v>179.43</v>
      </c>
      <c r="C52" s="28">
        <v>178.5</v>
      </c>
      <c r="D52" s="28">
        <v>184.38</v>
      </c>
      <c r="E52" s="28">
        <v>181.94</v>
      </c>
      <c r="F52" s="28">
        <v>115.75</v>
      </c>
      <c r="G52">
        <f t="shared" si="1"/>
        <v>840</v>
      </c>
    </row>
    <row r="53" spans="1:7" x14ac:dyDescent="0.2">
      <c r="A53" s="36" t="s">
        <v>46</v>
      </c>
      <c r="B53" s="28"/>
      <c r="C53" s="28"/>
      <c r="D53" s="28"/>
      <c r="E53" s="28"/>
      <c r="F53" s="28"/>
      <c r="G53">
        <f t="shared" si="1"/>
        <v>0</v>
      </c>
    </row>
    <row r="54" spans="1:7" x14ac:dyDescent="0.2">
      <c r="A54" s="28" t="s">
        <v>76</v>
      </c>
      <c r="B54" s="28"/>
      <c r="C54" s="28"/>
      <c r="D54" s="28"/>
      <c r="E54" s="28"/>
      <c r="F54" s="28"/>
      <c r="G54">
        <f t="shared" si="1"/>
        <v>0</v>
      </c>
    </row>
    <row r="55" spans="1:7" x14ac:dyDescent="0.2">
      <c r="A55" s="28" t="s">
        <v>77</v>
      </c>
      <c r="B55" s="28"/>
      <c r="C55" s="28">
        <v>20865.150000000001</v>
      </c>
      <c r="D55" s="28">
        <v>28655.200000000001</v>
      </c>
      <c r="E55" s="28"/>
      <c r="F55" s="28"/>
      <c r="G55">
        <f t="shared" si="1"/>
        <v>49520.350000000006</v>
      </c>
    </row>
    <row r="56" spans="1:7" x14ac:dyDescent="0.2">
      <c r="A56" s="28" t="s">
        <v>62</v>
      </c>
      <c r="B56" s="28">
        <v>8044.18</v>
      </c>
      <c r="C56" s="28">
        <v>8002.76</v>
      </c>
      <c r="D56" s="28">
        <v>8266.3799999999992</v>
      </c>
      <c r="E56" s="28">
        <v>8157.16</v>
      </c>
      <c r="F56" s="28">
        <v>5189.55</v>
      </c>
      <c r="G56">
        <f t="shared" si="1"/>
        <v>37660.03</v>
      </c>
    </row>
    <row r="57" spans="1:7" x14ac:dyDescent="0.2">
      <c r="A57" s="28" t="s">
        <v>9</v>
      </c>
      <c r="B57" s="28">
        <v>789.47</v>
      </c>
      <c r="C57" s="28">
        <v>785.4</v>
      </c>
      <c r="D57" s="28">
        <v>811.27</v>
      </c>
      <c r="E57" s="28">
        <v>800.55</v>
      </c>
      <c r="F57" s="28">
        <v>509.31</v>
      </c>
      <c r="G57">
        <f t="shared" si="1"/>
        <v>3695.9999999999995</v>
      </c>
    </row>
    <row r="58" spans="1:7" x14ac:dyDescent="0.2">
      <c r="A58" s="28" t="s">
        <v>64</v>
      </c>
      <c r="B58" s="28">
        <v>14605.43</v>
      </c>
      <c r="C58" s="28">
        <v>14530.22</v>
      </c>
      <c r="D58" s="28">
        <v>15008.86</v>
      </c>
      <c r="E58" s="28">
        <v>14810.57</v>
      </c>
      <c r="F58" s="28">
        <v>9422.42</v>
      </c>
      <c r="G58">
        <f t="shared" si="1"/>
        <v>68377.5</v>
      </c>
    </row>
    <row r="59" spans="1:7" x14ac:dyDescent="0.2">
      <c r="A59" s="28" t="s">
        <v>65</v>
      </c>
      <c r="B59" s="28">
        <v>1697.96</v>
      </c>
      <c r="C59" s="28">
        <v>1689.23</v>
      </c>
      <c r="D59" s="28">
        <v>1744.86</v>
      </c>
      <c r="E59" s="28">
        <v>1721.81</v>
      </c>
      <c r="F59" s="28">
        <v>1095.4100000000001</v>
      </c>
      <c r="G59">
        <f t="shared" si="1"/>
        <v>7949.27</v>
      </c>
    </row>
    <row r="60" spans="1:7" x14ac:dyDescent="0.2">
      <c r="A60" s="28" t="s">
        <v>66</v>
      </c>
      <c r="B60" s="28">
        <v>2323.0300000000002</v>
      </c>
      <c r="C60" s="28">
        <v>2311.0700000000002</v>
      </c>
      <c r="D60" s="28">
        <v>2387.1999999999998</v>
      </c>
      <c r="E60" s="28">
        <v>2355.66</v>
      </c>
      <c r="F60" s="28">
        <v>1498.66</v>
      </c>
      <c r="G60">
        <f t="shared" si="1"/>
        <v>10875.619999999999</v>
      </c>
    </row>
    <row r="61" spans="1:7" x14ac:dyDescent="0.2">
      <c r="A61" s="28" t="s">
        <v>12</v>
      </c>
      <c r="B61" s="28">
        <v>85.44</v>
      </c>
      <c r="C61" s="28">
        <v>85</v>
      </c>
      <c r="D61" s="28">
        <v>87.8</v>
      </c>
      <c r="E61" s="28">
        <v>86.64</v>
      </c>
      <c r="F61" s="28">
        <v>55.12</v>
      </c>
      <c r="G61">
        <f t="shared" si="1"/>
        <v>400</v>
      </c>
    </row>
    <row r="62" spans="1:7" x14ac:dyDescent="0.2">
      <c r="A62" t="s">
        <v>93</v>
      </c>
      <c r="B62" s="28"/>
      <c r="C62" s="28"/>
      <c r="D62" s="28">
        <v>151996.72</v>
      </c>
      <c r="E62" s="28"/>
      <c r="F62" s="28"/>
      <c r="G62">
        <f t="shared" si="1"/>
        <v>151996.72</v>
      </c>
    </row>
    <row r="63" spans="1:7" x14ac:dyDescent="0.2">
      <c r="A63" t="s">
        <v>94</v>
      </c>
      <c r="B63" s="28"/>
      <c r="C63" s="28"/>
      <c r="D63" s="28"/>
      <c r="E63" s="28">
        <v>118952.71</v>
      </c>
      <c r="F63" s="28"/>
    </row>
    <row r="64" spans="1:7" x14ac:dyDescent="0.2">
      <c r="A64" t="s">
        <v>95</v>
      </c>
      <c r="B64" s="28">
        <v>176.43</v>
      </c>
      <c r="C64" s="28">
        <v>175.53</v>
      </c>
      <c r="D64" s="28">
        <v>181.31</v>
      </c>
      <c r="E64" s="28">
        <v>178.91</v>
      </c>
      <c r="F64" s="28">
        <v>113.82</v>
      </c>
      <c r="G64">
        <f>SUM(B64:F64)</f>
        <v>826</v>
      </c>
    </row>
    <row r="65" spans="1:10" x14ac:dyDescent="0.2">
      <c r="A65" s="28" t="s">
        <v>42</v>
      </c>
      <c r="B65" s="28"/>
      <c r="C65" s="28"/>
      <c r="D65" s="28"/>
      <c r="E65" s="28">
        <v>24001.16</v>
      </c>
      <c r="F65" s="28"/>
    </row>
    <row r="66" spans="1:10" x14ac:dyDescent="0.2">
      <c r="A66" s="28" t="s">
        <v>96</v>
      </c>
      <c r="B66" s="28">
        <v>2104.39</v>
      </c>
      <c r="C66" s="28">
        <v>2093.5500000000002</v>
      </c>
      <c r="D66" s="28">
        <v>2162.5100000000002</v>
      </c>
      <c r="E66" s="28">
        <v>2133.94</v>
      </c>
      <c r="F66" s="28">
        <v>1357.61</v>
      </c>
      <c r="G66">
        <f>SUM(B66:F66)</f>
        <v>9852.0000000000018</v>
      </c>
    </row>
    <row r="67" spans="1:10" x14ac:dyDescent="0.2">
      <c r="A67" s="28" t="s">
        <v>97</v>
      </c>
      <c r="B67" s="28">
        <v>961.2</v>
      </c>
      <c r="C67" s="28">
        <v>956.25</v>
      </c>
      <c r="D67" s="28">
        <v>987.75</v>
      </c>
      <c r="E67" s="28">
        <v>974.7</v>
      </c>
      <c r="F67" s="28">
        <v>620.1</v>
      </c>
      <c r="G67">
        <f>SUM(B67:F67)</f>
        <v>4500</v>
      </c>
    </row>
    <row r="68" spans="1:10" s="37" customFormat="1" ht="15" x14ac:dyDescent="0.2">
      <c r="A68" s="22" t="s">
        <v>69</v>
      </c>
      <c r="B68" s="22">
        <f t="shared" ref="B68:G68" si="2">B7+B9-B34</f>
        <v>849895.54</v>
      </c>
      <c r="C68" s="22">
        <f t="shared" si="2"/>
        <v>360415.91000000003</v>
      </c>
      <c r="D68" s="22">
        <f t="shared" si="2"/>
        <v>-63875.540000000037</v>
      </c>
      <c r="E68" s="22">
        <f t="shared" si="2"/>
        <v>87367.219999999972</v>
      </c>
      <c r="F68" s="22">
        <f t="shared" si="2"/>
        <v>215073.65999999997</v>
      </c>
      <c r="G68" s="24">
        <f t="shared" si="2"/>
        <v>1448876.7899999996</v>
      </c>
    </row>
    <row r="69" spans="1:10" ht="15" x14ac:dyDescent="0.2">
      <c r="A69" s="31" t="s">
        <v>83</v>
      </c>
      <c r="B69" s="22"/>
      <c r="C69" s="22"/>
      <c r="D69" s="22"/>
      <c r="E69" s="22"/>
      <c r="F69" s="22"/>
      <c r="G69">
        <f>SUM(B69:F69)</f>
        <v>0</v>
      </c>
    </row>
    <row r="70" spans="1:10" ht="15" x14ac:dyDescent="0.2">
      <c r="A70" s="31" t="s">
        <v>84</v>
      </c>
      <c r="B70" s="22">
        <v>755414.47</v>
      </c>
      <c r="C70" s="22"/>
      <c r="D70" s="22"/>
      <c r="E70" s="22"/>
      <c r="F70" s="22"/>
      <c r="G70">
        <f>SUM(B70:F70)</f>
        <v>755414.47</v>
      </c>
    </row>
    <row r="71" spans="1:10" x14ac:dyDescent="0.2">
      <c r="A71" s="28" t="s">
        <v>85</v>
      </c>
      <c r="B71" s="28"/>
      <c r="C71" s="28"/>
      <c r="D71" s="28"/>
      <c r="E71" s="28"/>
      <c r="F71" s="28"/>
      <c r="G71">
        <f>SUM(B71:F71)</f>
        <v>0</v>
      </c>
    </row>
    <row r="72" spans="1:10" s="39" customFormat="1" ht="16.5" x14ac:dyDescent="0.25">
      <c r="A72" s="38" t="s">
        <v>69</v>
      </c>
      <c r="B72" s="38">
        <f>B68-B69-B70</f>
        <v>94481.070000000065</v>
      </c>
      <c r="C72" s="38">
        <f>C68-C69-C71</f>
        <v>360415.91000000003</v>
      </c>
      <c r="D72" s="38">
        <f>D68-D69-D70</f>
        <v>-63875.540000000037</v>
      </c>
      <c r="E72" s="38">
        <f>E68-E69-E70</f>
        <v>87367.219999999972</v>
      </c>
      <c r="F72" s="38">
        <f>F68-F69-F70</f>
        <v>215073.65999999997</v>
      </c>
      <c r="G72" s="38">
        <f>SUM(B72:F72)</f>
        <v>693462.32000000007</v>
      </c>
    </row>
    <row r="74" spans="1:10" x14ac:dyDescent="0.2">
      <c r="J74">
        <v>693462.32</v>
      </c>
    </row>
    <row r="76" spans="1:10" x14ac:dyDescent="0.2">
      <c r="H76">
        <f>G72-J74</f>
        <v>0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43" workbookViewId="0">
      <pane ySplit="1" topLeftCell="A43" activePane="bottomLeft"/>
      <selection activeCell="B95" sqref="B95"/>
      <selection pane="bottomLeft" activeCell="D71" sqref="D71"/>
    </sheetView>
  </sheetViews>
  <sheetFormatPr defaultColWidth="11.5703125" defaultRowHeight="12.75" x14ac:dyDescent="0.2"/>
  <cols>
    <col min="1" max="1" width="35.5703125" customWidth="1"/>
    <col min="2" max="2" width="15.5703125" customWidth="1"/>
    <col min="3" max="5" width="16.42578125" customWidth="1"/>
    <col min="6" max="6" width="14.85546875" customWidth="1"/>
    <col min="7" max="7" width="16.42578125" customWidth="1"/>
    <col min="8" max="8" width="20.28515625" customWidth="1"/>
  </cols>
  <sheetData>
    <row r="1" spans="1:7" x14ac:dyDescent="0.2">
      <c r="A1" s="19"/>
      <c r="B1" s="20">
        <v>5</v>
      </c>
      <c r="C1" s="19">
        <v>7</v>
      </c>
      <c r="D1" s="19">
        <v>9</v>
      </c>
      <c r="E1" s="19">
        <v>11</v>
      </c>
      <c r="F1" s="19">
        <v>13</v>
      </c>
      <c r="G1" s="21"/>
    </row>
    <row r="2" spans="1:7" ht="15" x14ac:dyDescent="0.2">
      <c r="A2" s="22" t="s">
        <v>29</v>
      </c>
      <c r="B2" s="23">
        <v>0.21360000000000001</v>
      </c>
      <c r="C2" s="23">
        <v>0.21250000000000002</v>
      </c>
      <c r="D2" s="23">
        <v>0.2195</v>
      </c>
      <c r="E2" s="23">
        <v>0.21660000000000001</v>
      </c>
      <c r="F2" s="23">
        <v>0.13780000000000001</v>
      </c>
      <c r="G2" s="24"/>
    </row>
    <row r="3" spans="1:7" ht="15.75" x14ac:dyDescent="0.25">
      <c r="A3" s="22" t="s">
        <v>30</v>
      </c>
      <c r="B3" s="25">
        <v>3245.4</v>
      </c>
      <c r="C3" s="25">
        <v>3228.8</v>
      </c>
      <c r="D3" s="25">
        <v>3574.4</v>
      </c>
      <c r="E3" s="25">
        <v>3541</v>
      </c>
      <c r="F3" s="25">
        <v>2953.1</v>
      </c>
      <c r="G3" s="26">
        <f>SUM(B3:F3)</f>
        <v>16542.7</v>
      </c>
    </row>
    <row r="4" spans="1:7" ht="15.75" x14ac:dyDescent="0.25">
      <c r="A4" s="22" t="s">
        <v>31</v>
      </c>
      <c r="B4" s="25">
        <v>3245.4</v>
      </c>
      <c r="C4" s="25">
        <v>3228.8</v>
      </c>
      <c r="D4" s="25">
        <v>3335.4</v>
      </c>
      <c r="E4" s="25">
        <v>3292</v>
      </c>
      <c r="F4" s="25">
        <v>2094.1</v>
      </c>
      <c r="G4" s="26">
        <f>SUM(B4:F4)</f>
        <v>15195.7</v>
      </c>
    </row>
    <row r="5" spans="1:7" ht="15.75" x14ac:dyDescent="0.25">
      <c r="A5" s="22" t="s">
        <v>32</v>
      </c>
      <c r="B5" s="25">
        <v>0</v>
      </c>
      <c r="C5" s="25">
        <v>0</v>
      </c>
      <c r="D5" s="25">
        <v>239</v>
      </c>
      <c r="E5" s="25">
        <v>249</v>
      </c>
      <c r="F5" s="25">
        <v>859</v>
      </c>
      <c r="G5" s="26">
        <f>SUM(B5:F5)</f>
        <v>1347</v>
      </c>
    </row>
    <row r="6" spans="1:7" x14ac:dyDescent="0.2">
      <c r="A6" s="28"/>
      <c r="B6" s="28"/>
      <c r="C6" s="28"/>
      <c r="D6" s="28"/>
      <c r="E6" s="28"/>
      <c r="F6" s="28"/>
    </row>
    <row r="7" spans="1:7" s="44" customFormat="1" ht="15" x14ac:dyDescent="0.2">
      <c r="A7" s="22" t="s">
        <v>98</v>
      </c>
      <c r="B7" s="22">
        <v>125221.19</v>
      </c>
      <c r="C7" s="22">
        <v>40255.14</v>
      </c>
      <c r="D7" s="22">
        <v>-92939.37</v>
      </c>
      <c r="E7" s="22">
        <v>56797.81</v>
      </c>
      <c r="F7" s="22">
        <v>361791.65</v>
      </c>
      <c r="G7" s="24">
        <f>SUM(B7:F7)</f>
        <v>491126.42000000004</v>
      </c>
    </row>
    <row r="8" spans="1:7" s="37" customFormat="1" ht="20.25" x14ac:dyDescent="0.3">
      <c r="A8" s="45" t="s">
        <v>99</v>
      </c>
      <c r="B8" s="22">
        <f>B26</f>
        <v>1964661</v>
      </c>
      <c r="C8" s="22">
        <f>C26</f>
        <v>1410865.6599999997</v>
      </c>
      <c r="D8" s="22">
        <f>D26</f>
        <v>1375494.4399999997</v>
      </c>
      <c r="E8" s="22">
        <f>E26</f>
        <v>1106554.6899999997</v>
      </c>
      <c r="F8" s="22">
        <f>F26</f>
        <v>682035.22000000009</v>
      </c>
      <c r="G8" s="24">
        <f>SUM(B8:F8)</f>
        <v>6539611.0099999988</v>
      </c>
    </row>
    <row r="9" spans="1:7" ht="15" x14ac:dyDescent="0.2">
      <c r="A9" s="31" t="s">
        <v>36</v>
      </c>
      <c r="B9" s="46">
        <v>6596.97</v>
      </c>
      <c r="C9" s="46">
        <v>6823.8</v>
      </c>
      <c r="D9" s="46"/>
      <c r="E9" s="46">
        <v>4503.8599999999997</v>
      </c>
      <c r="F9" s="46">
        <v>3278.1</v>
      </c>
      <c r="G9" s="24"/>
    </row>
    <row r="10" spans="1:7" ht="15" x14ac:dyDescent="0.2">
      <c r="A10" s="31" t="s">
        <v>35</v>
      </c>
      <c r="B10" s="46"/>
      <c r="C10" s="46"/>
      <c r="D10" s="46">
        <v>3734.03</v>
      </c>
      <c r="E10" s="46">
        <v>42108.68</v>
      </c>
      <c r="F10" s="46"/>
      <c r="G10" s="24"/>
    </row>
    <row r="11" spans="1:7" ht="15" x14ac:dyDescent="0.2">
      <c r="A11" s="28" t="s">
        <v>37</v>
      </c>
      <c r="B11" s="46"/>
      <c r="C11" s="46"/>
      <c r="D11" s="46"/>
      <c r="E11" s="46"/>
      <c r="F11" s="46">
        <v>25200.1</v>
      </c>
      <c r="G11" s="24"/>
    </row>
    <row r="12" spans="1:7" ht="15" x14ac:dyDescent="0.2">
      <c r="A12" s="28" t="s">
        <v>38</v>
      </c>
      <c r="B12" s="46"/>
      <c r="C12" s="46"/>
      <c r="D12" s="46"/>
      <c r="E12" s="46"/>
      <c r="F12" s="46">
        <v>39088.65</v>
      </c>
      <c r="G12" s="24"/>
    </row>
    <row r="13" spans="1:7" ht="15" x14ac:dyDescent="0.2">
      <c r="A13" s="28" t="s">
        <v>39</v>
      </c>
      <c r="B13" s="46"/>
      <c r="C13" s="46"/>
      <c r="D13" s="46"/>
      <c r="E13" s="46"/>
      <c r="F13" s="46">
        <v>26059.1</v>
      </c>
      <c r="G13" s="24"/>
    </row>
    <row r="14" spans="1:7" ht="15" x14ac:dyDescent="0.2">
      <c r="A14" s="28" t="s">
        <v>40</v>
      </c>
      <c r="B14" s="46">
        <v>711502.07</v>
      </c>
      <c r="C14" s="46">
        <v>500966.38</v>
      </c>
      <c r="D14" s="46"/>
      <c r="E14" s="46"/>
      <c r="F14" s="46"/>
      <c r="G14" s="24"/>
    </row>
    <row r="15" spans="1:7" ht="15" x14ac:dyDescent="0.2">
      <c r="A15" s="28" t="s">
        <v>41</v>
      </c>
      <c r="B15" s="46">
        <v>24543.43</v>
      </c>
      <c r="C15" s="46">
        <v>24458.76</v>
      </c>
      <c r="D15" s="46">
        <v>25262.2</v>
      </c>
      <c r="E15" s="46">
        <v>25027.51</v>
      </c>
      <c r="F15" s="46">
        <v>15113.97</v>
      </c>
      <c r="G15" s="24"/>
    </row>
    <row r="16" spans="1:7" ht="15" x14ac:dyDescent="0.2">
      <c r="A16" s="28" t="s">
        <v>42</v>
      </c>
      <c r="B16" s="46"/>
      <c r="C16" s="46"/>
      <c r="D16" s="46">
        <v>2987.02</v>
      </c>
      <c r="E16" s="46">
        <v>25424.48</v>
      </c>
      <c r="F16" s="46"/>
      <c r="G16" s="24"/>
    </row>
    <row r="17" spans="1:7" ht="15" x14ac:dyDescent="0.2">
      <c r="A17" s="28" t="s">
        <v>43</v>
      </c>
      <c r="B17" s="46">
        <v>275332.5</v>
      </c>
      <c r="C17" s="46"/>
      <c r="D17" s="46"/>
      <c r="E17" s="46"/>
      <c r="F17" s="46"/>
      <c r="G17" s="24"/>
    </row>
    <row r="18" spans="1:7" ht="15" x14ac:dyDescent="0.2">
      <c r="A18" s="28" t="s">
        <v>44</v>
      </c>
      <c r="B18" s="46">
        <v>664933.56000000006</v>
      </c>
      <c r="C18" s="46">
        <v>679138.36</v>
      </c>
      <c r="D18" s="46">
        <v>655692.03</v>
      </c>
      <c r="E18" s="46">
        <v>647907</v>
      </c>
      <c r="F18" s="46">
        <v>334079.24</v>
      </c>
      <c r="G18" s="24"/>
    </row>
    <row r="19" spans="1:7" ht="15" x14ac:dyDescent="0.2">
      <c r="A19" s="28" t="s">
        <v>45</v>
      </c>
      <c r="B19" s="46">
        <v>58436.26</v>
      </c>
      <c r="C19" s="46">
        <v>58288.84</v>
      </c>
      <c r="D19" s="46">
        <v>59889.91</v>
      </c>
      <c r="E19" s="46">
        <v>59214.59</v>
      </c>
      <c r="F19" s="46">
        <v>37800.160000000003</v>
      </c>
      <c r="G19" s="24"/>
    </row>
    <row r="20" spans="1:7" ht="15" x14ac:dyDescent="0.2">
      <c r="A20" s="28" t="s">
        <v>46</v>
      </c>
      <c r="B20" s="46">
        <v>194787.36</v>
      </c>
      <c r="C20" s="46">
        <v>76209.3</v>
      </c>
      <c r="D20" s="46">
        <v>599062.6</v>
      </c>
      <c r="E20" s="46">
        <v>241990.85</v>
      </c>
      <c r="F20" s="46">
        <v>181189.38</v>
      </c>
      <c r="G20" s="24"/>
    </row>
    <row r="21" spans="1:7" ht="15" x14ac:dyDescent="0.2">
      <c r="A21" s="28" t="s">
        <v>47</v>
      </c>
      <c r="B21" s="46"/>
      <c r="C21" s="46">
        <v>41927.910000000003</v>
      </c>
      <c r="D21" s="46">
        <v>3484.89</v>
      </c>
      <c r="E21" s="46">
        <v>38930.639999999999</v>
      </c>
      <c r="F21" s="46"/>
      <c r="G21" s="24"/>
    </row>
    <row r="22" spans="1:7" ht="15" x14ac:dyDescent="0.2">
      <c r="A22" s="28" t="s">
        <v>48</v>
      </c>
      <c r="B22" s="46"/>
      <c r="C22" s="46"/>
      <c r="D22" s="46">
        <v>4978.3999999999996</v>
      </c>
      <c r="E22" s="46"/>
      <c r="F22" s="46"/>
      <c r="G22" s="24"/>
    </row>
    <row r="23" spans="1:7" ht="15" x14ac:dyDescent="0.2">
      <c r="A23" s="28" t="s">
        <v>49</v>
      </c>
      <c r="B23" s="46">
        <v>-0.01</v>
      </c>
      <c r="C23" s="46">
        <v>-0.12</v>
      </c>
      <c r="D23" s="46"/>
      <c r="E23" s="46">
        <v>0.15</v>
      </c>
      <c r="F23" s="46">
        <v>-0.01</v>
      </c>
      <c r="G23" s="24"/>
    </row>
    <row r="24" spans="1:7" ht="15" x14ac:dyDescent="0.2">
      <c r="A24" s="28" t="s">
        <v>50</v>
      </c>
      <c r="B24" s="46">
        <v>20764.580000000002</v>
      </c>
      <c r="C24" s="46">
        <v>20307.439999999999</v>
      </c>
      <c r="D24" s="46">
        <v>17010.63</v>
      </c>
      <c r="E24" s="46">
        <v>16803.13</v>
      </c>
      <c r="F24" s="46">
        <v>16012.54</v>
      </c>
      <c r="G24" s="24"/>
    </row>
    <row r="25" spans="1:7" ht="15" x14ac:dyDescent="0.2">
      <c r="A25" s="33" t="s">
        <v>51</v>
      </c>
      <c r="B25" s="46">
        <v>7764.28</v>
      </c>
      <c r="C25" s="46">
        <v>2744.99</v>
      </c>
      <c r="D25" s="46">
        <v>3392.73</v>
      </c>
      <c r="E25" s="46">
        <v>4643.8</v>
      </c>
      <c r="F25" s="46">
        <v>4213.99</v>
      </c>
      <c r="G25" s="24"/>
    </row>
    <row r="26" spans="1:7" s="48" customFormat="1" ht="19.5" x14ac:dyDescent="0.3">
      <c r="A26" s="47" t="s">
        <v>28</v>
      </c>
      <c r="B26" s="29">
        <f>SUM(B9:B25)</f>
        <v>1964661</v>
      </c>
      <c r="C26" s="29">
        <f>SUM(C9:C25)</f>
        <v>1410865.6599999997</v>
      </c>
      <c r="D26" s="29">
        <f>SUM(D9:D25)</f>
        <v>1375494.4399999997</v>
      </c>
      <c r="E26" s="29">
        <f>SUM(E9:E25)</f>
        <v>1106554.6899999997</v>
      </c>
      <c r="F26" s="29">
        <f>SUM(F9:F25)</f>
        <v>682035.22000000009</v>
      </c>
      <c r="G26" s="48">
        <f>SUM(B26:F26)</f>
        <v>6539611.0099999988</v>
      </c>
    </row>
    <row r="27" spans="1:7" s="48" customFormat="1" ht="19.5" x14ac:dyDescent="0.3">
      <c r="A27" s="47"/>
      <c r="B27" s="29"/>
      <c r="C27" s="29"/>
      <c r="D27" s="29"/>
      <c r="E27" s="29"/>
      <c r="F27" s="29"/>
    </row>
    <row r="28" spans="1:7" ht="19.5" x14ac:dyDescent="0.3">
      <c r="A28" s="29" t="s">
        <v>34</v>
      </c>
      <c r="B28" s="29">
        <f>B46</f>
        <v>1748391.1800000002</v>
      </c>
      <c r="C28" s="29">
        <f>C46</f>
        <v>1353081.54</v>
      </c>
      <c r="D28" s="29">
        <f>D46</f>
        <v>1279707.8999999999</v>
      </c>
      <c r="E28" s="29">
        <f>E46</f>
        <v>1089912.0599999998</v>
      </c>
      <c r="F28" s="29">
        <f>F46</f>
        <v>675209.89</v>
      </c>
      <c r="G28" s="30"/>
    </row>
    <row r="29" spans="1:7" x14ac:dyDescent="0.2">
      <c r="A29" s="31" t="s">
        <v>35</v>
      </c>
      <c r="B29" s="31"/>
      <c r="C29" s="31"/>
      <c r="D29" s="31">
        <v>3411.9</v>
      </c>
      <c r="E29" s="31">
        <v>38089.67</v>
      </c>
      <c r="F29" s="31"/>
      <c r="G29" s="32"/>
    </row>
    <row r="30" spans="1:7" x14ac:dyDescent="0.2">
      <c r="A30" s="28" t="s">
        <v>36</v>
      </c>
      <c r="B30" s="28">
        <v>6385.19</v>
      </c>
      <c r="C30" s="28">
        <v>6236.9</v>
      </c>
      <c r="D30" s="28"/>
      <c r="E30" s="28">
        <v>4912.6400000000003</v>
      </c>
      <c r="F30" s="28">
        <v>3721.18</v>
      </c>
    </row>
    <row r="31" spans="1:7" x14ac:dyDescent="0.2">
      <c r="A31" s="28" t="s">
        <v>37</v>
      </c>
      <c r="B31" s="28"/>
      <c r="C31" s="28"/>
      <c r="D31" s="28"/>
      <c r="E31" s="28"/>
      <c r="F31" s="28">
        <v>24906.51</v>
      </c>
    </row>
    <row r="32" spans="1:7" x14ac:dyDescent="0.2">
      <c r="A32" s="28" t="s">
        <v>38</v>
      </c>
      <c r="B32" s="28"/>
      <c r="C32" s="28"/>
      <c r="D32" s="28"/>
      <c r="E32" s="28"/>
      <c r="F32" s="28">
        <v>36262.120000000003</v>
      </c>
    </row>
    <row r="33" spans="1:7" x14ac:dyDescent="0.2">
      <c r="A33" s="28" t="s">
        <v>39</v>
      </c>
      <c r="B33" s="28"/>
      <c r="C33" s="28"/>
      <c r="D33" s="28"/>
      <c r="E33" s="28"/>
      <c r="F33" s="28">
        <v>22767</v>
      </c>
    </row>
    <row r="34" spans="1:7" x14ac:dyDescent="0.2">
      <c r="A34" s="28" t="s">
        <v>40</v>
      </c>
      <c r="B34" s="28">
        <v>564740.39</v>
      </c>
      <c r="C34" s="28">
        <v>474195.39</v>
      </c>
      <c r="D34" s="28"/>
      <c r="E34" s="28">
        <v>73.94</v>
      </c>
      <c r="F34" s="28"/>
    </row>
    <row r="35" spans="1:7" x14ac:dyDescent="0.2">
      <c r="A35" s="28" t="s">
        <v>41</v>
      </c>
      <c r="B35" s="28">
        <v>23187.01</v>
      </c>
      <c r="C35" s="28">
        <v>23118.33</v>
      </c>
      <c r="D35" s="28">
        <v>23612.19</v>
      </c>
      <c r="E35" s="28">
        <v>24297.96</v>
      </c>
      <c r="F35" s="28">
        <v>14099.06</v>
      </c>
    </row>
    <row r="36" spans="1:7" x14ac:dyDescent="0.2">
      <c r="A36" s="28" t="s">
        <v>42</v>
      </c>
      <c r="B36" s="28"/>
      <c r="C36" s="28"/>
      <c r="D36" s="28">
        <v>2729.31</v>
      </c>
      <c r="E36" s="28">
        <v>23039.69</v>
      </c>
      <c r="F36" s="28"/>
    </row>
    <row r="37" spans="1:7" x14ac:dyDescent="0.2">
      <c r="A37" s="28" t="s">
        <v>43</v>
      </c>
      <c r="B37" s="28">
        <v>250475.17</v>
      </c>
      <c r="C37" s="28"/>
      <c r="D37" s="28"/>
      <c r="E37" s="28"/>
      <c r="F37" s="28"/>
    </row>
    <row r="38" spans="1:7" x14ac:dyDescent="0.2">
      <c r="A38" s="28" t="s">
        <v>44</v>
      </c>
      <c r="B38" s="28">
        <v>634165.69999999995</v>
      </c>
      <c r="C38" s="28">
        <v>644984.93000000005</v>
      </c>
      <c r="D38" s="28">
        <v>619357.59</v>
      </c>
      <c r="E38" s="28">
        <v>641698.91</v>
      </c>
      <c r="F38" s="28">
        <v>334445.02</v>
      </c>
    </row>
    <row r="39" spans="1:7" x14ac:dyDescent="0.2">
      <c r="A39" s="28" t="s">
        <v>45</v>
      </c>
      <c r="B39" s="28">
        <v>56122.59</v>
      </c>
      <c r="C39" s="35">
        <v>55458.28</v>
      </c>
      <c r="D39" s="28">
        <v>56648.82</v>
      </c>
      <c r="E39" s="28">
        <v>58635.22</v>
      </c>
      <c r="F39" s="28">
        <v>36589.040000000001</v>
      </c>
    </row>
    <row r="40" spans="1:7" x14ac:dyDescent="0.2">
      <c r="A40" s="28" t="s">
        <v>46</v>
      </c>
      <c r="B40" s="28">
        <v>176058.28</v>
      </c>
      <c r="C40" s="28">
        <v>77268.58</v>
      </c>
      <c r="D40" s="28">
        <v>538888.77</v>
      </c>
      <c r="E40" s="28">
        <v>235039.98</v>
      </c>
      <c r="F40" s="28">
        <v>180553.05</v>
      </c>
    </row>
    <row r="41" spans="1:7" x14ac:dyDescent="0.2">
      <c r="A41" s="28" t="s">
        <v>47</v>
      </c>
      <c r="B41" s="28"/>
      <c r="C41" s="28">
        <v>37760.93</v>
      </c>
      <c r="D41" s="28">
        <v>3184.23</v>
      </c>
      <c r="E41" s="28">
        <v>35230.92</v>
      </c>
      <c r="F41" s="28"/>
    </row>
    <row r="42" spans="1:7" x14ac:dyDescent="0.2">
      <c r="A42" s="28" t="s">
        <v>48</v>
      </c>
      <c r="B42" s="28"/>
      <c r="C42" s="28"/>
      <c r="D42" s="28">
        <v>4548.88</v>
      </c>
      <c r="E42" s="28"/>
      <c r="F42" s="28"/>
    </row>
    <row r="43" spans="1:7" x14ac:dyDescent="0.2">
      <c r="A43" s="28" t="s">
        <v>49</v>
      </c>
      <c r="B43" s="28">
        <v>154.84</v>
      </c>
      <c r="C43" s="28">
        <v>26.13</v>
      </c>
      <c r="D43" s="28">
        <v>20.9</v>
      </c>
      <c r="E43" s="28">
        <v>299.41000000000003</v>
      </c>
      <c r="F43" s="28">
        <v>455.77</v>
      </c>
    </row>
    <row r="44" spans="1:7" x14ac:dyDescent="0.2">
      <c r="A44" s="28" t="s">
        <v>50</v>
      </c>
      <c r="B44" s="28">
        <v>31853.25</v>
      </c>
      <c r="C44" s="28">
        <v>31430.23</v>
      </c>
      <c r="D44" s="28">
        <v>24717.84</v>
      </c>
      <c r="E44" s="28">
        <v>25483.33</v>
      </c>
      <c r="F44" s="28">
        <v>19721.25</v>
      </c>
    </row>
    <row r="45" spans="1:7" x14ac:dyDescent="0.2">
      <c r="A45" s="33" t="s">
        <v>51</v>
      </c>
      <c r="B45" s="28">
        <v>5248.76</v>
      </c>
      <c r="C45" s="28">
        <v>2601.84</v>
      </c>
      <c r="D45" s="28">
        <v>2587.4699999999998</v>
      </c>
      <c r="E45" s="28">
        <v>3110.39</v>
      </c>
      <c r="F45" s="28">
        <v>1689.89</v>
      </c>
    </row>
    <row r="46" spans="1:7" s="48" customFormat="1" ht="19.5" x14ac:dyDescent="0.3">
      <c r="A46" s="29" t="s">
        <v>52</v>
      </c>
      <c r="B46" s="29">
        <f>SUM(B29:B45)</f>
        <v>1748391.1800000002</v>
      </c>
      <c r="C46" s="29">
        <f>SUM(C29:C45)</f>
        <v>1353081.54</v>
      </c>
      <c r="D46" s="29">
        <f>SUM(D29:D45)</f>
        <v>1279707.8999999999</v>
      </c>
      <c r="E46" s="29">
        <f>SUM(E29:E45)</f>
        <v>1089912.0599999998</v>
      </c>
      <c r="F46" s="29">
        <f>SUM(F29:F45)</f>
        <v>675209.89</v>
      </c>
      <c r="G46" s="30">
        <f t="shared" ref="G46:G52" si="0">SUM(B46:F46)</f>
        <v>6146302.5699999994</v>
      </c>
    </row>
    <row r="47" spans="1:7" x14ac:dyDescent="0.2">
      <c r="A47" s="33" t="s">
        <v>32</v>
      </c>
      <c r="B47" s="28"/>
      <c r="C47" s="28"/>
      <c r="D47" s="28">
        <v>41009.79</v>
      </c>
      <c r="E47" s="28">
        <v>80967.839999999997</v>
      </c>
      <c r="F47" s="28">
        <v>246261.84</v>
      </c>
      <c r="G47">
        <f t="shared" si="0"/>
        <v>368239.47</v>
      </c>
    </row>
    <row r="48" spans="1:7" x14ac:dyDescent="0.2">
      <c r="A48" s="33" t="s">
        <v>53</v>
      </c>
      <c r="B48" s="28">
        <v>17158</v>
      </c>
      <c r="C48" s="28">
        <v>17158</v>
      </c>
      <c r="D48" s="28">
        <v>17158</v>
      </c>
      <c r="E48" s="28">
        <v>17158</v>
      </c>
      <c r="F48" s="28">
        <v>17158</v>
      </c>
      <c r="G48">
        <f t="shared" si="0"/>
        <v>85790</v>
      </c>
    </row>
    <row r="49" spans="1:7" x14ac:dyDescent="0.2">
      <c r="A49" s="33" t="s">
        <v>71</v>
      </c>
      <c r="B49" s="28">
        <v>1014410</v>
      </c>
      <c r="C49" s="28"/>
      <c r="D49" s="28"/>
      <c r="E49" s="28"/>
      <c r="F49" s="28"/>
      <c r="G49">
        <f t="shared" si="0"/>
        <v>1014410</v>
      </c>
    </row>
    <row r="50" spans="1:7" x14ac:dyDescent="0.2">
      <c r="A50" s="33" t="s">
        <v>100</v>
      </c>
      <c r="B50" s="28">
        <v>38015.870000000003</v>
      </c>
      <c r="C50" s="28">
        <v>47998.71</v>
      </c>
      <c r="D50" s="28">
        <v>56376.54</v>
      </c>
      <c r="E50" s="28">
        <v>28624.46</v>
      </c>
      <c r="F50" s="28"/>
      <c r="G50">
        <f t="shared" si="0"/>
        <v>171015.58</v>
      </c>
    </row>
    <row r="51" spans="1:7" x14ac:dyDescent="0.2">
      <c r="A51" s="33" t="s">
        <v>54</v>
      </c>
      <c r="B51" s="28">
        <v>2809.01</v>
      </c>
      <c r="C51" s="28">
        <v>2794.54</v>
      </c>
      <c r="D51" s="28">
        <v>2886.6</v>
      </c>
      <c r="E51" s="28">
        <v>2848.46</v>
      </c>
      <c r="F51" s="28">
        <v>1812.18</v>
      </c>
      <c r="G51">
        <f t="shared" si="0"/>
        <v>13150.79</v>
      </c>
    </row>
    <row r="52" spans="1:7" ht="19.5" x14ac:dyDescent="0.3">
      <c r="A52" s="29" t="s">
        <v>55</v>
      </c>
      <c r="B52" s="29">
        <f>SUM(B47:B51)</f>
        <v>1072392.8800000001</v>
      </c>
      <c r="C52" s="29">
        <f>SUM(C47:C51)</f>
        <v>67951.25</v>
      </c>
      <c r="D52" s="29">
        <f>SUM(D47:D51)</f>
        <v>117430.93000000001</v>
      </c>
      <c r="E52" s="29">
        <f>SUM(E47:E51)</f>
        <v>129598.76</v>
      </c>
      <c r="F52" s="29">
        <f>SUM(F47:F51)</f>
        <v>265232.01999999996</v>
      </c>
      <c r="G52" s="30">
        <f t="shared" si="0"/>
        <v>1652605.84</v>
      </c>
    </row>
    <row r="53" spans="1:7" s="30" customFormat="1" ht="19.5" x14ac:dyDescent="0.3">
      <c r="A53" s="29" t="s">
        <v>101</v>
      </c>
      <c r="B53" s="29">
        <f>B7+B28+B52</f>
        <v>2946005.25</v>
      </c>
      <c r="C53" s="29">
        <f>C7+C28+C52</f>
        <v>1461287.93</v>
      </c>
      <c r="D53" s="29">
        <f>D7+D28+D52</f>
        <v>1304199.4599999997</v>
      </c>
      <c r="E53" s="29">
        <f>E7+E28+E52</f>
        <v>1276308.6299999999</v>
      </c>
      <c r="F53" s="29">
        <f>F7+F28+F52</f>
        <v>1302233.56</v>
      </c>
    </row>
    <row r="54" spans="1:7" ht="15" x14ac:dyDescent="0.2">
      <c r="A54" s="22" t="s">
        <v>56</v>
      </c>
      <c r="B54" s="22">
        <f>SUM(B55:B92)</f>
        <v>901650.14</v>
      </c>
      <c r="C54" s="22">
        <f>SUM(C55:C92)</f>
        <v>1016905.0900000001</v>
      </c>
      <c r="D54" s="22">
        <f>SUM(D55:D92)</f>
        <v>1268660.0399999998</v>
      </c>
      <c r="E54" s="22">
        <f>SUM(E55:E92)</f>
        <v>1122423.55</v>
      </c>
      <c r="F54" s="22">
        <f>SUM(F55:F92)</f>
        <v>1048476.37</v>
      </c>
      <c r="G54" s="24">
        <f t="shared" ref="G54:G64" si="1">SUM(B54:F54)</f>
        <v>5358115.1899999995</v>
      </c>
    </row>
    <row r="55" spans="1:7" x14ac:dyDescent="0.2">
      <c r="A55" s="28" t="s">
        <v>57</v>
      </c>
      <c r="B55" s="28">
        <v>377899.63</v>
      </c>
      <c r="C55" s="28">
        <v>375953.52</v>
      </c>
      <c r="D55" s="28">
        <v>388337.87</v>
      </c>
      <c r="E55" s="28">
        <v>383207.21</v>
      </c>
      <c r="F55" s="28">
        <v>243794.8</v>
      </c>
      <c r="G55">
        <f t="shared" si="1"/>
        <v>1769193.03</v>
      </c>
    </row>
    <row r="56" spans="1:7" x14ac:dyDescent="0.2">
      <c r="A56" s="28" t="s">
        <v>58</v>
      </c>
      <c r="B56" s="28">
        <v>161840.71</v>
      </c>
      <c r="C56" s="28">
        <v>161007.26</v>
      </c>
      <c r="D56" s="28">
        <v>166311.03</v>
      </c>
      <c r="E56" s="28">
        <v>164113.75</v>
      </c>
      <c r="F56" s="28">
        <v>104408.47</v>
      </c>
      <c r="G56">
        <f t="shared" si="1"/>
        <v>757681.22</v>
      </c>
    </row>
    <row r="57" spans="1:7" x14ac:dyDescent="0.2">
      <c r="A57" s="28" t="s">
        <v>21</v>
      </c>
      <c r="B57" s="28">
        <v>23330.400000000001</v>
      </c>
      <c r="C57" s="28">
        <v>23210.25</v>
      </c>
      <c r="D57" s="28">
        <v>23974.82</v>
      </c>
      <c r="E57" s="28">
        <v>23658.07</v>
      </c>
      <c r="F57" s="28">
        <v>15051.16</v>
      </c>
      <c r="G57">
        <f t="shared" si="1"/>
        <v>109224.70000000001</v>
      </c>
    </row>
    <row r="58" spans="1:7" x14ac:dyDescent="0.2">
      <c r="A58" s="28" t="s">
        <v>47</v>
      </c>
      <c r="B58" s="28">
        <v>39365.980000000003</v>
      </c>
      <c r="C58" s="28">
        <v>39365.980000000003</v>
      </c>
      <c r="D58" s="28">
        <v>39365.980000000003</v>
      </c>
      <c r="E58" s="28">
        <v>39365.980000000003</v>
      </c>
      <c r="F58" s="28">
        <v>40900</v>
      </c>
      <c r="G58">
        <f t="shared" si="1"/>
        <v>198363.92</v>
      </c>
    </row>
    <row r="59" spans="1:7" x14ac:dyDescent="0.2">
      <c r="A59" t="s">
        <v>41</v>
      </c>
      <c r="B59" s="28">
        <v>10960</v>
      </c>
      <c r="C59" s="28">
        <v>10960</v>
      </c>
      <c r="D59" s="28">
        <v>10960</v>
      </c>
      <c r="E59" s="28">
        <v>10960</v>
      </c>
      <c r="F59" s="28">
        <v>19600</v>
      </c>
      <c r="G59">
        <f t="shared" si="1"/>
        <v>63440</v>
      </c>
    </row>
    <row r="60" spans="1:7" x14ac:dyDescent="0.2">
      <c r="A60" s="28" t="s">
        <v>72</v>
      </c>
      <c r="B60" s="28">
        <v>2174.81</v>
      </c>
      <c r="C60" s="28">
        <v>2163.61</v>
      </c>
      <c r="D60" s="28">
        <v>2234.89</v>
      </c>
      <c r="E60" s="28">
        <v>2205.36</v>
      </c>
      <c r="F60" s="28">
        <v>1403.04</v>
      </c>
      <c r="G60">
        <f t="shared" si="1"/>
        <v>10181.709999999999</v>
      </c>
    </row>
    <row r="61" spans="1:7" x14ac:dyDescent="0.2">
      <c r="A61" s="28" t="s">
        <v>73</v>
      </c>
      <c r="B61" s="28">
        <v>2323.81</v>
      </c>
      <c r="C61" s="28">
        <v>2311.84</v>
      </c>
      <c r="D61" s="28">
        <v>2388</v>
      </c>
      <c r="E61" s="28">
        <v>2356.4499999999998</v>
      </c>
      <c r="F61" s="28">
        <v>1499.15</v>
      </c>
      <c r="G61">
        <f t="shared" si="1"/>
        <v>10879.249999999998</v>
      </c>
    </row>
    <row r="62" spans="1:7" x14ac:dyDescent="0.2">
      <c r="A62" s="28" t="s">
        <v>43</v>
      </c>
      <c r="B62" s="28"/>
      <c r="C62" s="28"/>
      <c r="D62" s="28"/>
      <c r="E62" s="28"/>
      <c r="F62" s="28">
        <v>173500</v>
      </c>
      <c r="G62">
        <f t="shared" si="1"/>
        <v>173500</v>
      </c>
    </row>
    <row r="63" spans="1:7" x14ac:dyDescent="0.2">
      <c r="A63" s="28" t="s">
        <v>59</v>
      </c>
      <c r="B63" s="28"/>
      <c r="C63" s="28"/>
      <c r="D63" s="28"/>
      <c r="E63" s="28"/>
      <c r="F63" s="28">
        <v>50960</v>
      </c>
      <c r="G63">
        <f t="shared" si="1"/>
        <v>50960</v>
      </c>
    </row>
    <row r="64" spans="1:7" x14ac:dyDescent="0.2">
      <c r="A64" s="28" t="s">
        <v>74</v>
      </c>
      <c r="B64" s="28"/>
      <c r="C64" s="28"/>
      <c r="D64" s="28"/>
      <c r="E64" s="28">
        <v>83715.56</v>
      </c>
      <c r="F64" s="28">
        <v>41447.440000000002</v>
      </c>
      <c r="G64">
        <f t="shared" si="1"/>
        <v>125163</v>
      </c>
    </row>
    <row r="65" spans="1:7" x14ac:dyDescent="0.2">
      <c r="A65" s="28" t="s">
        <v>102</v>
      </c>
      <c r="B65" s="28"/>
      <c r="C65" s="28"/>
      <c r="D65" s="28">
        <v>151996.72</v>
      </c>
      <c r="E65" s="28"/>
      <c r="F65" s="28"/>
    </row>
    <row r="66" spans="1:7" x14ac:dyDescent="0.2">
      <c r="A66" s="28" t="s">
        <v>42</v>
      </c>
      <c r="B66" s="28"/>
      <c r="C66" s="28"/>
      <c r="D66" s="28"/>
      <c r="E66" s="28">
        <v>24001.16</v>
      </c>
      <c r="F66" s="28"/>
      <c r="G66">
        <f t="shared" ref="G66:G92" si="2">SUM(B66:F66)</f>
        <v>24001.16</v>
      </c>
    </row>
    <row r="67" spans="1:7" x14ac:dyDescent="0.2">
      <c r="A67" s="28" t="s">
        <v>50</v>
      </c>
      <c r="B67" s="28">
        <v>27344.12</v>
      </c>
      <c r="C67" s="28">
        <v>28663.58</v>
      </c>
      <c r="D67" s="28">
        <v>29554.23</v>
      </c>
      <c r="E67" s="28">
        <v>27546.97</v>
      </c>
      <c r="F67" s="28">
        <v>27837.96</v>
      </c>
      <c r="G67">
        <f t="shared" si="2"/>
        <v>140946.85999999999</v>
      </c>
    </row>
    <row r="68" spans="1:7" x14ac:dyDescent="0.2">
      <c r="A68" s="28" t="s">
        <v>38</v>
      </c>
      <c r="B68" s="28"/>
      <c r="C68" s="28"/>
      <c r="D68" s="28"/>
      <c r="E68" s="28"/>
      <c r="F68" s="28">
        <v>44491.6</v>
      </c>
      <c r="G68">
        <f t="shared" si="2"/>
        <v>44491.6</v>
      </c>
    </row>
    <row r="69" spans="1:7" x14ac:dyDescent="0.2">
      <c r="A69" s="28" t="s">
        <v>60</v>
      </c>
      <c r="B69" s="28">
        <v>16233.6</v>
      </c>
      <c r="C69" s="28">
        <v>16156</v>
      </c>
      <c r="D69" s="28">
        <v>16682</v>
      </c>
      <c r="E69" s="28">
        <v>16461.599999999999</v>
      </c>
      <c r="F69" s="28">
        <v>10472.799999999999</v>
      </c>
      <c r="G69">
        <f t="shared" si="2"/>
        <v>76006</v>
      </c>
    </row>
    <row r="70" spans="1:7" x14ac:dyDescent="0.2">
      <c r="A70" s="28" t="s">
        <v>61</v>
      </c>
      <c r="B70" s="28">
        <v>19624.25</v>
      </c>
      <c r="C70" s="28">
        <v>19253.18</v>
      </c>
      <c r="D70" s="28">
        <v>20166.3</v>
      </c>
      <c r="E70" s="28">
        <v>19899.87</v>
      </c>
      <c r="F70" s="28">
        <v>12660.21</v>
      </c>
      <c r="G70">
        <f t="shared" si="2"/>
        <v>91603.81</v>
      </c>
    </row>
    <row r="71" spans="1:7" x14ac:dyDescent="0.2">
      <c r="A71" s="28" t="s">
        <v>75</v>
      </c>
      <c r="B71" s="28"/>
      <c r="C71" s="28">
        <v>30000</v>
      </c>
      <c r="D71" s="28"/>
      <c r="E71" s="28"/>
      <c r="F71" s="28"/>
      <c r="G71">
        <f t="shared" si="2"/>
        <v>30000</v>
      </c>
    </row>
    <row r="72" spans="1:7" x14ac:dyDescent="0.2">
      <c r="A72" s="28" t="s">
        <v>103</v>
      </c>
      <c r="B72" s="28">
        <v>5254.57</v>
      </c>
      <c r="C72" s="28">
        <v>5227.5</v>
      </c>
      <c r="D72" s="28">
        <v>5399.71</v>
      </c>
      <c r="E72" s="28">
        <v>5328.37</v>
      </c>
      <c r="F72" s="28">
        <v>3389.88</v>
      </c>
      <c r="G72">
        <f t="shared" si="2"/>
        <v>24600.03</v>
      </c>
    </row>
    <row r="73" spans="1:7" x14ac:dyDescent="0.2">
      <c r="A73" s="36" t="s">
        <v>46</v>
      </c>
      <c r="B73" s="28"/>
      <c r="C73" s="28"/>
      <c r="D73" s="28"/>
      <c r="E73" s="28"/>
      <c r="F73" s="28"/>
      <c r="G73">
        <f t="shared" si="2"/>
        <v>0</v>
      </c>
    </row>
    <row r="74" spans="1:7" s="32" customFormat="1" x14ac:dyDescent="0.2">
      <c r="A74" s="31" t="s">
        <v>104</v>
      </c>
      <c r="B74" s="31">
        <v>47292.31</v>
      </c>
      <c r="C74" s="31">
        <v>47048.76</v>
      </c>
      <c r="D74" s="31">
        <v>48598.6</v>
      </c>
      <c r="E74" s="31">
        <v>47956.53</v>
      </c>
      <c r="F74" s="31">
        <v>30509.74</v>
      </c>
      <c r="G74">
        <f t="shared" si="2"/>
        <v>221405.94</v>
      </c>
    </row>
    <row r="75" spans="1:7" x14ac:dyDescent="0.2">
      <c r="A75" s="28" t="s">
        <v>105</v>
      </c>
      <c r="B75" s="28"/>
      <c r="C75" s="28">
        <v>37681.800000000003</v>
      </c>
      <c r="D75" s="28">
        <v>77827.759999999995</v>
      </c>
      <c r="E75" s="28">
        <v>28272.03</v>
      </c>
      <c r="F75" s="28">
        <v>13671.36</v>
      </c>
      <c r="G75">
        <f t="shared" si="2"/>
        <v>157452.95000000001</v>
      </c>
    </row>
    <row r="76" spans="1:7" x14ac:dyDescent="0.2">
      <c r="A76" s="28" t="s">
        <v>106</v>
      </c>
      <c r="B76" s="28"/>
      <c r="C76" s="28"/>
      <c r="D76" s="28"/>
      <c r="E76" s="28"/>
      <c r="F76" s="28">
        <v>53356.1</v>
      </c>
      <c r="G76">
        <f t="shared" si="2"/>
        <v>53356.1</v>
      </c>
    </row>
    <row r="77" spans="1:7" x14ac:dyDescent="0.2">
      <c r="A77" s="28" t="s">
        <v>77</v>
      </c>
      <c r="B77" s="28"/>
      <c r="C77" s="28">
        <v>20865.150000000001</v>
      </c>
      <c r="D77" s="28">
        <v>28655.200000000001</v>
      </c>
      <c r="E77" s="28"/>
      <c r="F77" s="28"/>
      <c r="G77">
        <f t="shared" si="2"/>
        <v>49520.350000000006</v>
      </c>
    </row>
    <row r="78" spans="1:7" x14ac:dyDescent="0.2">
      <c r="A78" s="28" t="s">
        <v>62</v>
      </c>
      <c r="B78" s="28">
        <v>36541.379999999997</v>
      </c>
      <c r="C78" s="28">
        <v>28269.4</v>
      </c>
      <c r="D78" s="28">
        <v>26735.9</v>
      </c>
      <c r="E78" s="28">
        <v>22775.16</v>
      </c>
      <c r="F78" s="28">
        <v>14111.45</v>
      </c>
      <c r="G78">
        <f t="shared" si="2"/>
        <v>128433.29</v>
      </c>
    </row>
    <row r="79" spans="1:7" x14ac:dyDescent="0.2">
      <c r="A79" s="28" t="s">
        <v>63</v>
      </c>
      <c r="B79" s="28">
        <v>2132.8000000000002</v>
      </c>
      <c r="C79" s="28">
        <v>2121.81</v>
      </c>
      <c r="D79" s="28">
        <v>2191.71</v>
      </c>
      <c r="E79" s="28">
        <v>2162.75</v>
      </c>
      <c r="F79" s="28">
        <v>1375.93</v>
      </c>
      <c r="G79">
        <f t="shared" si="2"/>
        <v>9985</v>
      </c>
    </row>
    <row r="80" spans="1:7" x14ac:dyDescent="0.2">
      <c r="A80" s="28" t="s">
        <v>64</v>
      </c>
      <c r="B80" s="28">
        <v>60289.19</v>
      </c>
      <c r="C80" s="28">
        <v>59978.720000000001</v>
      </c>
      <c r="D80" s="28">
        <v>61954.49</v>
      </c>
      <c r="E80" s="28">
        <v>61135.95</v>
      </c>
      <c r="F80" s="28">
        <v>38894.43</v>
      </c>
      <c r="G80">
        <f t="shared" si="2"/>
        <v>282252.77999999997</v>
      </c>
    </row>
    <row r="81" spans="1:7" x14ac:dyDescent="0.2">
      <c r="A81" s="28" t="s">
        <v>65</v>
      </c>
      <c r="B81" s="28">
        <v>6474.61</v>
      </c>
      <c r="C81" s="28">
        <v>6441.27</v>
      </c>
      <c r="D81" s="28">
        <v>6653.45</v>
      </c>
      <c r="E81" s="28">
        <v>6565.55</v>
      </c>
      <c r="F81" s="28">
        <v>4176.97</v>
      </c>
      <c r="G81">
        <f t="shared" si="2"/>
        <v>30311.850000000002</v>
      </c>
    </row>
    <row r="82" spans="1:7" x14ac:dyDescent="0.2">
      <c r="A82" s="28" t="s">
        <v>66</v>
      </c>
      <c r="B82" s="28">
        <v>13140.07</v>
      </c>
      <c r="C82" s="28">
        <v>14456.32</v>
      </c>
      <c r="D82" s="28">
        <v>28900.93</v>
      </c>
      <c r="E82" s="28">
        <v>40483.160000000003</v>
      </c>
      <c r="F82" s="28">
        <v>16932.66</v>
      </c>
      <c r="G82">
        <f t="shared" si="2"/>
        <v>113913.14000000001</v>
      </c>
    </row>
    <row r="83" spans="1:7" x14ac:dyDescent="0.2">
      <c r="A83" s="28" t="s">
        <v>67</v>
      </c>
      <c r="B83" s="28">
        <v>11820.2</v>
      </c>
      <c r="C83" s="28">
        <v>11759.33</v>
      </c>
      <c r="D83" s="28">
        <v>12146.69</v>
      </c>
      <c r="E83" s="28">
        <v>11986.2</v>
      </c>
      <c r="F83" s="28">
        <v>7625.58</v>
      </c>
      <c r="G83">
        <f t="shared" si="2"/>
        <v>55338</v>
      </c>
    </row>
    <row r="84" spans="1:7" x14ac:dyDescent="0.2">
      <c r="A84" s="28" t="s">
        <v>78</v>
      </c>
      <c r="B84" s="28"/>
      <c r="C84" s="28"/>
      <c r="D84" s="28"/>
      <c r="E84" s="28"/>
      <c r="F84" s="28">
        <v>15220</v>
      </c>
      <c r="G84">
        <f t="shared" si="2"/>
        <v>15220</v>
      </c>
    </row>
    <row r="85" spans="1:7" x14ac:dyDescent="0.2">
      <c r="A85" s="28" t="s">
        <v>4</v>
      </c>
      <c r="B85" s="28">
        <v>8010</v>
      </c>
      <c r="C85" s="28">
        <v>7968.75</v>
      </c>
      <c r="D85" s="28">
        <v>8231.25</v>
      </c>
      <c r="E85" s="28">
        <v>8122.5</v>
      </c>
      <c r="F85" s="28">
        <v>5167.5</v>
      </c>
      <c r="G85">
        <f t="shared" si="2"/>
        <v>37500</v>
      </c>
    </row>
    <row r="86" spans="1:7" x14ac:dyDescent="0.2">
      <c r="A86" s="28" t="s">
        <v>107</v>
      </c>
      <c r="B86" s="28">
        <v>19910</v>
      </c>
      <c r="C86" s="28">
        <v>19910</v>
      </c>
      <c r="D86" s="28">
        <v>19910</v>
      </c>
      <c r="E86" s="28">
        <v>19910</v>
      </c>
      <c r="F86" s="28">
        <v>4910</v>
      </c>
      <c r="G86">
        <f t="shared" si="2"/>
        <v>84550</v>
      </c>
    </row>
    <row r="87" spans="1:7" x14ac:dyDescent="0.2">
      <c r="A87" s="28" t="s">
        <v>108</v>
      </c>
      <c r="B87" s="28">
        <v>853.76</v>
      </c>
      <c r="C87" s="28">
        <v>7611.86</v>
      </c>
      <c r="D87" s="28">
        <v>877.34</v>
      </c>
      <c r="E87" s="28">
        <v>7983.25</v>
      </c>
      <c r="F87" s="28">
        <v>3451.69</v>
      </c>
      <c r="G87">
        <f t="shared" si="2"/>
        <v>20777.899999999998</v>
      </c>
    </row>
    <row r="88" spans="1:7" x14ac:dyDescent="0.2">
      <c r="A88" s="28" t="s">
        <v>80</v>
      </c>
      <c r="B88" s="28"/>
      <c r="C88" s="28"/>
      <c r="D88" s="28">
        <v>54680</v>
      </c>
      <c r="E88" s="28"/>
      <c r="F88" s="28"/>
      <c r="G88">
        <f t="shared" si="2"/>
        <v>54680</v>
      </c>
    </row>
    <row r="89" spans="1:7" x14ac:dyDescent="0.2">
      <c r="A89" s="28" t="s">
        <v>96</v>
      </c>
      <c r="B89" s="28">
        <v>4028.28</v>
      </c>
      <c r="C89" s="28">
        <v>4007.54</v>
      </c>
      <c r="D89" s="28">
        <v>7094.55</v>
      </c>
      <c r="E89" s="28">
        <v>8145.86</v>
      </c>
      <c r="F89" s="28">
        <v>6723.77</v>
      </c>
      <c r="G89">
        <f t="shared" si="2"/>
        <v>30000</v>
      </c>
    </row>
    <row r="90" spans="1:7" x14ac:dyDescent="0.2">
      <c r="A90" s="28" t="s">
        <v>109</v>
      </c>
      <c r="B90" s="28">
        <v>3605.11</v>
      </c>
      <c r="C90" s="28">
        <v>33317.29</v>
      </c>
      <c r="D90" s="28">
        <v>25596.91</v>
      </c>
      <c r="E90" s="28">
        <v>52886.85</v>
      </c>
      <c r="F90" s="28">
        <v>9371.02</v>
      </c>
      <c r="G90">
        <f t="shared" si="2"/>
        <v>124777.18000000001</v>
      </c>
    </row>
    <row r="91" spans="1:7" x14ac:dyDescent="0.2">
      <c r="A91" s="28" t="s">
        <v>110</v>
      </c>
      <c r="B91" s="28">
        <v>1200.55</v>
      </c>
      <c r="C91" s="28">
        <v>1194.3699999999999</v>
      </c>
      <c r="D91" s="28">
        <v>1233.71</v>
      </c>
      <c r="E91" s="28">
        <v>1217.4100000000001</v>
      </c>
      <c r="F91" s="28">
        <v>774.51</v>
      </c>
      <c r="G91">
        <f t="shared" si="2"/>
        <v>5620.55</v>
      </c>
    </row>
    <row r="92" spans="1:7" x14ac:dyDescent="0.2">
      <c r="A92" s="28" t="s">
        <v>81</v>
      </c>
      <c r="B92" s="28"/>
      <c r="C92" s="28"/>
      <c r="D92" s="28"/>
      <c r="E92" s="28"/>
      <c r="F92" s="28">
        <v>30787.15</v>
      </c>
      <c r="G92">
        <f t="shared" si="2"/>
        <v>30787.15</v>
      </c>
    </row>
    <row r="93" spans="1:7" s="37" customFormat="1" ht="15" x14ac:dyDescent="0.2">
      <c r="A93" s="22" t="s">
        <v>69</v>
      </c>
      <c r="B93" s="22">
        <f>B53-B54</f>
        <v>2044355.1099999999</v>
      </c>
      <c r="C93" s="22">
        <f>C53-C54</f>
        <v>444382.83999999985</v>
      </c>
      <c r="D93" s="22">
        <f>D53-D54</f>
        <v>35539.419999999925</v>
      </c>
      <c r="E93" s="22">
        <f>E53-E54</f>
        <v>153885.07999999984</v>
      </c>
      <c r="F93" s="22">
        <f>F53-F54</f>
        <v>253757.19000000006</v>
      </c>
      <c r="G93" s="24"/>
    </row>
    <row r="94" spans="1:7" ht="15" x14ac:dyDescent="0.2">
      <c r="A94" s="31" t="s">
        <v>83</v>
      </c>
      <c r="B94" s="22">
        <v>1014410</v>
      </c>
      <c r="C94" s="22"/>
      <c r="D94" s="22"/>
      <c r="E94" s="22"/>
      <c r="F94" s="22"/>
      <c r="G94">
        <f>SUM(B94:F94)</f>
        <v>1014410</v>
      </c>
    </row>
    <row r="95" spans="1:7" ht="15" x14ac:dyDescent="0.2">
      <c r="A95" s="31" t="s">
        <v>84</v>
      </c>
      <c r="B95" s="22">
        <v>755414.47</v>
      </c>
      <c r="C95" s="22"/>
      <c r="D95" s="22"/>
      <c r="E95" s="22"/>
      <c r="F95" s="22"/>
      <c r="G95">
        <f>SUM(B95:F95)</f>
        <v>755414.47</v>
      </c>
    </row>
    <row r="96" spans="1:7" ht="15" x14ac:dyDescent="0.2">
      <c r="A96" s="31" t="s">
        <v>100</v>
      </c>
      <c r="B96" s="22"/>
      <c r="C96" s="22"/>
      <c r="D96" s="22"/>
      <c r="E96" s="22"/>
      <c r="F96" s="22"/>
    </row>
    <row r="97" spans="1:8" x14ac:dyDescent="0.2">
      <c r="A97" s="28" t="s">
        <v>85</v>
      </c>
      <c r="B97" s="28"/>
      <c r="C97" s="28"/>
      <c r="D97" s="28"/>
      <c r="E97" s="28"/>
      <c r="F97" s="28"/>
      <c r="G97">
        <f>SUM(B97:F97)</f>
        <v>0</v>
      </c>
    </row>
    <row r="98" spans="1:8" s="37" customFormat="1" x14ac:dyDescent="0.2">
      <c r="A98" s="36"/>
      <c r="B98" s="36"/>
      <c r="C98" s="36"/>
      <c r="D98" s="36"/>
      <c r="E98" s="36"/>
      <c r="F98" s="36"/>
    </row>
    <row r="99" spans="1:8" s="39" customFormat="1" ht="16.5" x14ac:dyDescent="0.25">
      <c r="A99" s="38" t="s">
        <v>69</v>
      </c>
      <c r="B99" s="38">
        <f>B93-B94-B95-B96-B97-B98</f>
        <v>274530.6399999999</v>
      </c>
      <c r="C99" s="38">
        <f>C93-C94-C95-C96-C97-C98</f>
        <v>444382.83999999985</v>
      </c>
      <c r="D99" s="38">
        <f>D93-D94-D95-D96-D97-D98</f>
        <v>35539.419999999925</v>
      </c>
      <c r="E99" s="38">
        <f>E93-E94-E95-E96-E97-E98</f>
        <v>153885.07999999984</v>
      </c>
      <c r="F99" s="38">
        <f>F93-F94-F95-F96-F97-F98</f>
        <v>253757.19000000006</v>
      </c>
      <c r="G99" s="38">
        <f>SUM(B99:F99)</f>
        <v>1162095.1699999995</v>
      </c>
    </row>
    <row r="101" spans="1:8" x14ac:dyDescent="0.2">
      <c r="A101" t="s">
        <v>111</v>
      </c>
      <c r="B101">
        <f>B34-B95</f>
        <v>-190674.07999999996</v>
      </c>
      <c r="C101">
        <v>474195.39</v>
      </c>
      <c r="G101" s="1">
        <v>811537.23</v>
      </c>
      <c r="H101" s="1" t="s">
        <v>112</v>
      </c>
    </row>
    <row r="102" spans="1:8" x14ac:dyDescent="0.2">
      <c r="A102" t="s">
        <v>113</v>
      </c>
      <c r="B102">
        <v>250475.17</v>
      </c>
      <c r="G102">
        <f>G99-G101</f>
        <v>350557.93999999948</v>
      </c>
    </row>
    <row r="103" spans="1:8" x14ac:dyDescent="0.2">
      <c r="A103" t="s">
        <v>114</v>
      </c>
      <c r="B103">
        <v>38015.870000000003</v>
      </c>
      <c r="C103">
        <v>47998.71</v>
      </c>
      <c r="D103">
        <v>56376.54</v>
      </c>
      <c r="E103">
        <v>28624.639999999999</v>
      </c>
      <c r="G103">
        <f>SUM(B103:F103)</f>
        <v>171015.76</v>
      </c>
    </row>
    <row r="105" spans="1:8" x14ac:dyDescent="0.2">
      <c r="A105" t="s">
        <v>115</v>
      </c>
      <c r="B105">
        <f>B99+B101-B102-B103</f>
        <v>-204634.48000000007</v>
      </c>
      <c r="C105">
        <f>C99-C101-C103</f>
        <v>-77811.260000000155</v>
      </c>
      <c r="D105">
        <f>D99-D103</f>
        <v>-20837.120000000075</v>
      </c>
      <c r="E105">
        <f>E99-E103</f>
        <v>125260.43999999984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workbookViewId="0">
      <pane ySplit="1"/>
      <selection activeCell="C8" sqref="C8"/>
      <selection pane="bottomLeft"/>
    </sheetView>
  </sheetViews>
  <sheetFormatPr defaultColWidth="11.5703125" defaultRowHeight="12.75" x14ac:dyDescent="0.2"/>
  <cols>
    <col min="2" max="2" width="15.140625" customWidth="1"/>
  </cols>
  <sheetData>
    <row r="2" spans="1:10" x14ac:dyDescent="0.2">
      <c r="B2" s="49">
        <v>2.0900000000000002E-2</v>
      </c>
      <c r="F2" t="s">
        <v>116</v>
      </c>
      <c r="G2" t="s">
        <v>117</v>
      </c>
      <c r="I2" t="s">
        <v>118</v>
      </c>
      <c r="J2" t="s">
        <v>119</v>
      </c>
    </row>
    <row r="3" spans="1:10" x14ac:dyDescent="0.2">
      <c r="A3">
        <v>1748391.18</v>
      </c>
      <c r="B3">
        <v>36541.379999999997</v>
      </c>
      <c r="C3">
        <v>3177.55</v>
      </c>
      <c r="D3">
        <f>B3+C3</f>
        <v>39718.93</v>
      </c>
      <c r="F3">
        <v>115974</v>
      </c>
      <c r="G3">
        <v>324.08</v>
      </c>
      <c r="I3">
        <v>5824.14</v>
      </c>
    </row>
    <row r="4" spans="1:10" x14ac:dyDescent="0.2">
      <c r="A4">
        <v>1353081.54</v>
      </c>
      <c r="B4">
        <v>28269.4</v>
      </c>
      <c r="C4">
        <v>3161.18</v>
      </c>
      <c r="D4">
        <f>B4+C4</f>
        <v>31430.58</v>
      </c>
      <c r="F4">
        <v>7000</v>
      </c>
      <c r="G4">
        <v>4699.08</v>
      </c>
      <c r="I4">
        <v>9528.16</v>
      </c>
    </row>
    <row r="5" spans="1:10" x14ac:dyDescent="0.2">
      <c r="A5">
        <v>1279707.8999999999</v>
      </c>
      <c r="B5">
        <v>26735.9</v>
      </c>
      <c r="C5">
        <v>3265.32</v>
      </c>
      <c r="D5">
        <f>B5+C5</f>
        <v>30001.22</v>
      </c>
      <c r="F5">
        <v>131466</v>
      </c>
      <c r="G5">
        <v>21064</v>
      </c>
      <c r="I5">
        <v>6000</v>
      </c>
    </row>
    <row r="6" spans="1:10" x14ac:dyDescent="0.2">
      <c r="A6">
        <v>1089912.06</v>
      </c>
      <c r="B6">
        <v>22775.16</v>
      </c>
      <c r="C6">
        <v>3222.18</v>
      </c>
      <c r="D6">
        <f>B6+C6</f>
        <v>25997.34</v>
      </c>
      <c r="F6">
        <v>146471</v>
      </c>
      <c r="G6">
        <v>316.74</v>
      </c>
      <c r="I6">
        <v>10000</v>
      </c>
    </row>
    <row r="7" spans="1:10" x14ac:dyDescent="0.2">
      <c r="A7">
        <v>675209.89</v>
      </c>
      <c r="B7">
        <v>14111.45</v>
      </c>
      <c r="C7">
        <v>2049.9299999999998</v>
      </c>
      <c r="D7">
        <f>B7+C7</f>
        <v>16161.380000000001</v>
      </c>
      <c r="F7">
        <v>138467</v>
      </c>
      <c r="G7">
        <v>20228</v>
      </c>
      <c r="I7">
        <v>5634.09</v>
      </c>
    </row>
    <row r="8" spans="1:10" x14ac:dyDescent="0.2">
      <c r="B8">
        <f>B7+B6+B5+B4+B3</f>
        <v>128433.29000000001</v>
      </c>
      <c r="C8">
        <v>148276.16</v>
      </c>
      <c r="D8">
        <f>SUM(D3:D7)</f>
        <v>143309.45000000001</v>
      </c>
      <c r="F8">
        <v>15000</v>
      </c>
      <c r="G8">
        <v>1091.58</v>
      </c>
      <c r="I8">
        <v>3052.93</v>
      </c>
    </row>
    <row r="9" spans="1:10" x14ac:dyDescent="0.2">
      <c r="F9">
        <v>124770</v>
      </c>
      <c r="G9">
        <v>20227</v>
      </c>
      <c r="I9">
        <v>583.80999999999995</v>
      </c>
    </row>
    <row r="10" spans="1:10" x14ac:dyDescent="0.2">
      <c r="F10">
        <v>136232</v>
      </c>
      <c r="G10">
        <v>316.79000000000002</v>
      </c>
      <c r="I10">
        <v>3052.93</v>
      </c>
    </row>
    <row r="11" spans="1:10" x14ac:dyDescent="0.2">
      <c r="F11">
        <v>191248</v>
      </c>
      <c r="G11">
        <v>335.19</v>
      </c>
      <c r="I11">
        <v>5634.09</v>
      </c>
    </row>
    <row r="12" spans="1:10" x14ac:dyDescent="0.2">
      <c r="F12">
        <v>174930</v>
      </c>
      <c r="G12">
        <v>21423</v>
      </c>
      <c r="I12">
        <v>591.15</v>
      </c>
    </row>
    <row r="13" spans="1:10" x14ac:dyDescent="0.2">
      <c r="F13">
        <v>148446.28</v>
      </c>
      <c r="G13">
        <v>2000</v>
      </c>
      <c r="I13">
        <v>2934.35</v>
      </c>
    </row>
    <row r="14" spans="1:10" x14ac:dyDescent="0.2">
      <c r="F14">
        <v>136478</v>
      </c>
      <c r="G14">
        <v>20424</v>
      </c>
      <c r="I14">
        <v>591.15</v>
      </c>
    </row>
    <row r="15" spans="1:10" x14ac:dyDescent="0.2">
      <c r="F15">
        <v>133214</v>
      </c>
      <c r="G15">
        <v>19893</v>
      </c>
      <c r="I15">
        <v>2954.35</v>
      </c>
    </row>
    <row r="16" spans="1:10" x14ac:dyDescent="0.2">
      <c r="F16">
        <v>4859</v>
      </c>
      <c r="G16">
        <v>19494</v>
      </c>
      <c r="I16">
        <v>591.15</v>
      </c>
    </row>
    <row r="17" spans="6:11" x14ac:dyDescent="0.2">
      <c r="F17">
        <v>145748</v>
      </c>
      <c r="G17">
        <v>5858.25</v>
      </c>
      <c r="I17">
        <v>2954.35</v>
      </c>
    </row>
    <row r="18" spans="6:11" x14ac:dyDescent="0.2">
      <c r="F18">
        <f>SUM(F3:F17)</f>
        <v>1750303.28</v>
      </c>
      <c r="G18">
        <v>11470</v>
      </c>
      <c r="I18">
        <v>15641.42</v>
      </c>
    </row>
    <row r="19" spans="6:11" x14ac:dyDescent="0.2">
      <c r="G19">
        <v>6363.91</v>
      </c>
      <c r="I19">
        <v>2364.6</v>
      </c>
    </row>
    <row r="20" spans="6:11" x14ac:dyDescent="0.2">
      <c r="G20">
        <v>4834.2</v>
      </c>
      <c r="I20">
        <v>5000</v>
      </c>
    </row>
    <row r="21" spans="6:11" x14ac:dyDescent="0.2">
      <c r="G21">
        <v>26844.799999999999</v>
      </c>
      <c r="I21">
        <v>20000</v>
      </c>
    </row>
    <row r="22" spans="6:11" x14ac:dyDescent="0.2">
      <c r="G22">
        <v>4834.2</v>
      </c>
      <c r="I22">
        <v>2000</v>
      </c>
    </row>
    <row r="23" spans="6:11" x14ac:dyDescent="0.2">
      <c r="G23">
        <v>26844.799999999999</v>
      </c>
      <c r="I23">
        <v>20000</v>
      </c>
    </row>
    <row r="24" spans="6:11" x14ac:dyDescent="0.2">
      <c r="G24">
        <v>28684.799999999999</v>
      </c>
      <c r="I24">
        <f>SUM(I3:I23)</f>
        <v>124932.67</v>
      </c>
    </row>
    <row r="25" spans="6:11" x14ac:dyDescent="0.2">
      <c r="G25">
        <v>4834.2</v>
      </c>
      <c r="H25" s="50"/>
      <c r="I25" s="50"/>
      <c r="J25" s="50"/>
      <c r="K25" s="50"/>
    </row>
    <row r="26" spans="6:11" x14ac:dyDescent="0.2">
      <c r="G26">
        <v>5221.8</v>
      </c>
    </row>
    <row r="27" spans="6:11" x14ac:dyDescent="0.2">
      <c r="G27">
        <v>26757.200000000001</v>
      </c>
    </row>
    <row r="28" spans="6:11" x14ac:dyDescent="0.2">
      <c r="G28">
        <v>5433.83</v>
      </c>
    </row>
    <row r="29" spans="6:11" x14ac:dyDescent="0.2">
      <c r="G29">
        <v>25731.279999999999</v>
      </c>
    </row>
    <row r="30" spans="6:11" x14ac:dyDescent="0.2">
      <c r="G30">
        <v>5932.32</v>
      </c>
    </row>
    <row r="31" spans="6:11" x14ac:dyDescent="0.2">
      <c r="G31">
        <v>27371.3</v>
      </c>
    </row>
    <row r="32" spans="6:11" x14ac:dyDescent="0.2">
      <c r="G32">
        <v>7451.86</v>
      </c>
    </row>
    <row r="33" spans="7:7" x14ac:dyDescent="0.2">
      <c r="G33">
        <v>36513.49</v>
      </c>
    </row>
    <row r="34" spans="7:7" x14ac:dyDescent="0.2">
      <c r="G34">
        <v>6651.4</v>
      </c>
    </row>
    <row r="35" spans="7:7" x14ac:dyDescent="0.2">
      <c r="G35">
        <v>29360.69</v>
      </c>
    </row>
    <row r="36" spans="7:7" x14ac:dyDescent="0.2">
      <c r="G36">
        <v>6313.54</v>
      </c>
    </row>
    <row r="37" spans="7:7" x14ac:dyDescent="0.2">
      <c r="G37">
        <v>31564.6</v>
      </c>
    </row>
    <row r="38" spans="7:7" x14ac:dyDescent="0.2">
      <c r="G38">
        <v>2535.9299999999998</v>
      </c>
    </row>
    <row r="39" spans="7:7" x14ac:dyDescent="0.2">
      <c r="G39">
        <v>6751.2</v>
      </c>
    </row>
    <row r="40" spans="7:7" x14ac:dyDescent="0.2">
      <c r="G40">
        <v>20194</v>
      </c>
    </row>
    <row r="41" spans="7:7" x14ac:dyDescent="0.2">
      <c r="G41">
        <v>19541</v>
      </c>
    </row>
    <row r="42" spans="7:7" x14ac:dyDescent="0.2">
      <c r="G42">
        <v>21342</v>
      </c>
    </row>
    <row r="43" spans="7:7" x14ac:dyDescent="0.2">
      <c r="G43">
        <v>20392</v>
      </c>
    </row>
    <row r="44" spans="7:7" x14ac:dyDescent="0.2">
      <c r="G44">
        <v>6011.4</v>
      </c>
    </row>
    <row r="45" spans="7:7" x14ac:dyDescent="0.2">
      <c r="G45">
        <v>24612.6</v>
      </c>
    </row>
    <row r="46" spans="7:7" x14ac:dyDescent="0.2">
      <c r="G46">
        <v>6573.04</v>
      </c>
    </row>
    <row r="47" spans="7:7" x14ac:dyDescent="0.2">
      <c r="G47">
        <v>26932.12</v>
      </c>
    </row>
    <row r="48" spans="7:7" x14ac:dyDescent="0.2">
      <c r="G48">
        <v>19906</v>
      </c>
    </row>
    <row r="49" spans="7:7" x14ac:dyDescent="0.2">
      <c r="G49">
        <v>22971</v>
      </c>
    </row>
    <row r="51" spans="7:7" x14ac:dyDescent="0.2">
      <c r="G51">
        <f>SUM(G3:G50)</f>
        <v>684471.22000000009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7" workbookViewId="0">
      <pane ySplit="1" topLeftCell="A11" activePane="bottomLeft"/>
      <selection activeCell="B69" sqref="B69"/>
      <selection pane="bottomLeft" activeCell="A91" sqref="A91"/>
    </sheetView>
  </sheetViews>
  <sheetFormatPr defaultColWidth="11.5703125" defaultRowHeight="12.75" x14ac:dyDescent="0.2"/>
  <cols>
    <col min="1" max="1" width="41.140625" customWidth="1"/>
    <col min="2" max="2" width="14.85546875" customWidth="1"/>
    <col min="3" max="3" width="13.7109375" customWidth="1"/>
    <col min="4" max="4" width="14.85546875" customWidth="1"/>
    <col min="5" max="5" width="13.28515625" customWidth="1"/>
    <col min="6" max="6" width="14.85546875" customWidth="1"/>
    <col min="7" max="7" width="16.42578125" customWidth="1"/>
  </cols>
  <sheetData>
    <row r="1" spans="1:7" s="52" customFormat="1" ht="18" x14ac:dyDescent="0.25">
      <c r="A1" s="51"/>
      <c r="B1" s="51">
        <v>5</v>
      </c>
      <c r="C1" s="51">
        <v>7</v>
      </c>
      <c r="D1" s="51">
        <v>9</v>
      </c>
      <c r="E1" s="51">
        <v>11</v>
      </c>
      <c r="F1" s="51">
        <v>13</v>
      </c>
    </row>
    <row r="2" spans="1:7" ht="18.75" x14ac:dyDescent="0.3">
      <c r="A2" s="53" t="s">
        <v>120</v>
      </c>
      <c r="B2" s="28"/>
      <c r="C2" s="28"/>
      <c r="D2" s="28"/>
      <c r="E2" s="28"/>
      <c r="F2" s="28"/>
      <c r="G2" s="28"/>
    </row>
    <row r="3" spans="1:7" x14ac:dyDescent="0.2">
      <c r="A3" s="28" t="s">
        <v>121</v>
      </c>
      <c r="B3" s="28"/>
      <c r="C3" s="28"/>
      <c r="D3" s="28"/>
      <c r="E3" s="28">
        <v>24001.16</v>
      </c>
      <c r="F3" s="28"/>
      <c r="G3" s="28">
        <f>SUM(B3:F3)</f>
        <v>24001.16</v>
      </c>
    </row>
    <row r="4" spans="1:7" x14ac:dyDescent="0.2">
      <c r="A4" s="28" t="s">
        <v>93</v>
      </c>
      <c r="B4" s="28"/>
      <c r="C4" s="28"/>
      <c r="D4" s="28">
        <v>151996.72</v>
      </c>
      <c r="E4" s="28"/>
      <c r="F4" s="28"/>
      <c r="G4" s="28">
        <f>SUM(B4:F4)</f>
        <v>151996.72</v>
      </c>
    </row>
    <row r="5" spans="1:7" x14ac:dyDescent="0.2">
      <c r="A5" s="28" t="s">
        <v>122</v>
      </c>
      <c r="B5" s="28"/>
      <c r="C5" s="28">
        <v>20865.150000000001</v>
      </c>
      <c r="D5" s="28">
        <v>28655.200000000001</v>
      </c>
      <c r="E5" s="28"/>
      <c r="F5" s="28"/>
      <c r="G5" s="28">
        <f>SUM(B5:F5)</f>
        <v>49520.350000000006</v>
      </c>
    </row>
    <row r="6" spans="1:7" x14ac:dyDescent="0.2">
      <c r="A6" s="28" t="s">
        <v>123</v>
      </c>
      <c r="B6" s="28">
        <v>15000</v>
      </c>
      <c r="C6" s="28">
        <v>15000</v>
      </c>
      <c r="D6" s="28">
        <v>15000</v>
      </c>
      <c r="E6" s="28">
        <v>15000</v>
      </c>
      <c r="F6" s="28"/>
      <c r="G6" s="28">
        <f>SUM(B6:F6)</f>
        <v>60000</v>
      </c>
    </row>
    <row r="7" spans="1:7" ht="18.75" x14ac:dyDescent="0.3">
      <c r="A7" s="53" t="s">
        <v>124</v>
      </c>
      <c r="B7" s="36"/>
      <c r="C7" s="36"/>
      <c r="D7" s="36"/>
      <c r="E7" s="36"/>
      <c r="F7" s="36"/>
      <c r="G7" s="36">
        <f>SUM(G3:G6)</f>
        <v>285518.23</v>
      </c>
    </row>
    <row r="8" spans="1:7" x14ac:dyDescent="0.2">
      <c r="A8" s="36" t="s">
        <v>125</v>
      </c>
      <c r="B8" s="28">
        <v>47292.31</v>
      </c>
      <c r="C8" s="28">
        <v>47048.76</v>
      </c>
      <c r="D8" s="28">
        <v>48598.6</v>
      </c>
      <c r="E8" s="28">
        <v>47956.53</v>
      </c>
      <c r="F8" s="28">
        <v>30509.74</v>
      </c>
      <c r="G8" s="36">
        <f t="shared" ref="G8:G32" si="0">SUM(B8:F8)</f>
        <v>221405.94</v>
      </c>
    </row>
    <row r="9" spans="1:7" x14ac:dyDescent="0.2">
      <c r="A9" s="36" t="s">
        <v>126</v>
      </c>
      <c r="B9" s="28"/>
      <c r="C9" s="28"/>
      <c r="D9" s="28"/>
      <c r="E9" s="28"/>
      <c r="F9" s="28">
        <v>53356.1</v>
      </c>
      <c r="G9" s="36">
        <f t="shared" si="0"/>
        <v>53356.1</v>
      </c>
    </row>
    <row r="10" spans="1:7" x14ac:dyDescent="0.2">
      <c r="A10" s="36" t="s">
        <v>127</v>
      </c>
      <c r="B10" s="28"/>
      <c r="C10" s="28"/>
      <c r="D10" s="28"/>
      <c r="E10" s="28"/>
      <c r="F10" s="28">
        <v>5000</v>
      </c>
      <c r="G10" s="36">
        <f t="shared" si="0"/>
        <v>5000</v>
      </c>
    </row>
    <row r="11" spans="1:7" x14ac:dyDescent="0.2">
      <c r="A11" s="36" t="s">
        <v>128</v>
      </c>
      <c r="B11" s="28">
        <v>4058.41</v>
      </c>
      <c r="C11" s="28">
        <v>4037.5</v>
      </c>
      <c r="D11" s="28">
        <v>4170.51</v>
      </c>
      <c r="E11" s="28">
        <v>4115.41</v>
      </c>
      <c r="F11" s="28">
        <v>2618.1999999999998</v>
      </c>
      <c r="G11" s="36">
        <f t="shared" si="0"/>
        <v>19000.03</v>
      </c>
    </row>
    <row r="12" spans="1:7" x14ac:dyDescent="0.2">
      <c r="A12" s="36" t="s">
        <v>129</v>
      </c>
      <c r="B12" s="28">
        <v>10597.12</v>
      </c>
      <c r="C12" s="28">
        <v>10542.55</v>
      </c>
      <c r="D12" s="28">
        <v>10889.83</v>
      </c>
      <c r="E12" s="28">
        <v>10745.96</v>
      </c>
      <c r="F12" s="28">
        <v>6836.54</v>
      </c>
      <c r="G12" s="36">
        <f t="shared" si="0"/>
        <v>49612</v>
      </c>
    </row>
    <row r="13" spans="1:7" x14ac:dyDescent="0.2">
      <c r="A13" s="36" t="s">
        <v>130</v>
      </c>
      <c r="B13" s="28"/>
      <c r="C13" s="28"/>
      <c r="D13" s="28"/>
      <c r="E13" s="28"/>
      <c r="F13" s="28">
        <v>15220</v>
      </c>
      <c r="G13" s="36">
        <f t="shared" si="0"/>
        <v>15220</v>
      </c>
    </row>
    <row r="14" spans="1:7" x14ac:dyDescent="0.2">
      <c r="A14" s="36" t="s">
        <v>131</v>
      </c>
      <c r="B14" s="28">
        <v>1854</v>
      </c>
      <c r="C14" s="28">
        <v>1845</v>
      </c>
      <c r="D14" s="28">
        <v>1905</v>
      </c>
      <c r="E14" s="28">
        <v>1880</v>
      </c>
      <c r="F14" s="28">
        <v>1196</v>
      </c>
      <c r="G14" s="36">
        <f t="shared" si="0"/>
        <v>8680</v>
      </c>
    </row>
    <row r="15" spans="1:7" x14ac:dyDescent="0.2">
      <c r="A15" s="36" t="s">
        <v>132</v>
      </c>
      <c r="B15" s="28">
        <v>1200.56</v>
      </c>
      <c r="C15" s="28">
        <v>1194.3699999999999</v>
      </c>
      <c r="D15" s="28">
        <v>1233.71</v>
      </c>
      <c r="E15" s="28">
        <v>1217.4100000000001</v>
      </c>
      <c r="F15" s="28">
        <v>774.51</v>
      </c>
      <c r="G15" s="36">
        <f t="shared" si="0"/>
        <v>5620.56</v>
      </c>
    </row>
    <row r="16" spans="1:7" x14ac:dyDescent="0.2">
      <c r="A16" s="36" t="s">
        <v>133</v>
      </c>
      <c r="B16" s="28">
        <v>3631.2</v>
      </c>
      <c r="C16" s="28">
        <v>3612.5</v>
      </c>
      <c r="D16" s="28">
        <v>3731.5</v>
      </c>
      <c r="E16" s="28">
        <v>3682.2</v>
      </c>
      <c r="F16" s="28">
        <v>2342.6</v>
      </c>
      <c r="G16" s="36">
        <f t="shared" si="0"/>
        <v>17000</v>
      </c>
    </row>
    <row r="17" spans="1:7" x14ac:dyDescent="0.2">
      <c r="A17" s="36" t="s">
        <v>12</v>
      </c>
      <c r="B17" s="28">
        <v>85.44</v>
      </c>
      <c r="C17" s="28">
        <v>85</v>
      </c>
      <c r="D17" s="28">
        <v>87.8</v>
      </c>
      <c r="E17" s="28">
        <v>86.64</v>
      </c>
      <c r="F17" s="28">
        <v>55.12</v>
      </c>
      <c r="G17" s="36">
        <f t="shared" si="0"/>
        <v>400</v>
      </c>
    </row>
    <row r="18" spans="1:7" x14ac:dyDescent="0.2">
      <c r="A18" s="36" t="s">
        <v>134</v>
      </c>
      <c r="B18" s="28"/>
      <c r="C18" s="28">
        <v>30000</v>
      </c>
      <c r="D18" s="28"/>
      <c r="E18" s="28"/>
      <c r="F18" s="28"/>
      <c r="G18" s="36">
        <f t="shared" si="0"/>
        <v>30000</v>
      </c>
    </row>
    <row r="19" spans="1:7" x14ac:dyDescent="0.2">
      <c r="A19" s="36" t="s">
        <v>135</v>
      </c>
      <c r="B19" s="28">
        <v>39365.980000000003</v>
      </c>
      <c r="C19" s="28">
        <v>39365.980000000003</v>
      </c>
      <c r="D19" s="28">
        <v>39365.980000000003</v>
      </c>
      <c r="E19" s="28">
        <v>39365.980000000003</v>
      </c>
      <c r="F19" s="28">
        <v>40900</v>
      </c>
      <c r="G19" s="36">
        <f t="shared" si="0"/>
        <v>198363.92</v>
      </c>
    </row>
    <row r="20" spans="1:7" x14ac:dyDescent="0.2">
      <c r="A20" s="36" t="s">
        <v>136</v>
      </c>
      <c r="B20" s="28"/>
      <c r="C20" s="28"/>
      <c r="D20" s="28"/>
      <c r="E20" s="28"/>
      <c r="F20" s="28">
        <v>50960</v>
      </c>
      <c r="G20" s="36">
        <f t="shared" si="0"/>
        <v>50960</v>
      </c>
    </row>
    <row r="21" spans="1:7" x14ac:dyDescent="0.2">
      <c r="A21" s="36" t="s">
        <v>137</v>
      </c>
      <c r="B21" s="28"/>
      <c r="C21" s="28"/>
      <c r="D21" s="28"/>
      <c r="E21" s="28"/>
      <c r="F21" s="28">
        <v>173500</v>
      </c>
      <c r="G21" s="36">
        <f t="shared" si="0"/>
        <v>173500</v>
      </c>
    </row>
    <row r="22" spans="1:7" x14ac:dyDescent="0.2">
      <c r="A22" s="36" t="s">
        <v>138</v>
      </c>
      <c r="B22" s="28">
        <v>441.08</v>
      </c>
      <c r="C22" s="28">
        <v>438.81</v>
      </c>
      <c r="D22" s="28">
        <v>453.27</v>
      </c>
      <c r="E22" s="28">
        <v>447.28</v>
      </c>
      <c r="F22" s="28">
        <v>284.56</v>
      </c>
      <c r="G22" s="36">
        <f t="shared" si="0"/>
        <v>2065</v>
      </c>
    </row>
    <row r="23" spans="1:7" x14ac:dyDescent="0.2">
      <c r="A23" s="28"/>
      <c r="B23" s="28"/>
      <c r="C23" s="28"/>
      <c r="D23" s="28"/>
      <c r="E23" s="28"/>
      <c r="F23" s="28"/>
      <c r="G23" s="36">
        <f t="shared" si="0"/>
        <v>0</v>
      </c>
    </row>
    <row r="24" spans="1:7" x14ac:dyDescent="0.2">
      <c r="A24" s="36" t="s">
        <v>139</v>
      </c>
      <c r="B24" s="28">
        <v>1559.28</v>
      </c>
      <c r="C24" s="28">
        <v>1551.25</v>
      </c>
      <c r="D24" s="28">
        <v>1602.35</v>
      </c>
      <c r="E24" s="28">
        <v>1581.18</v>
      </c>
      <c r="F24" s="28">
        <v>1005.94</v>
      </c>
      <c r="G24" s="36">
        <f t="shared" si="0"/>
        <v>7300</v>
      </c>
    </row>
    <row r="25" spans="1:7" x14ac:dyDescent="0.2">
      <c r="A25" s="36" t="s">
        <v>140</v>
      </c>
      <c r="B25" s="28">
        <v>1299.9000000000001</v>
      </c>
      <c r="C25" s="28">
        <v>1293</v>
      </c>
      <c r="D25" s="28">
        <v>1335.58</v>
      </c>
      <c r="E25" s="28">
        <v>1318.01</v>
      </c>
      <c r="F25" s="28">
        <v>838.51</v>
      </c>
      <c r="G25" s="36">
        <f t="shared" si="0"/>
        <v>6085</v>
      </c>
    </row>
    <row r="26" spans="1:7" x14ac:dyDescent="0.2">
      <c r="A26" s="36" t="s">
        <v>141</v>
      </c>
      <c r="B26" s="28"/>
      <c r="C26" s="28"/>
      <c r="D26" s="28"/>
      <c r="E26" s="28"/>
      <c r="F26" s="28">
        <v>1911.6</v>
      </c>
      <c r="G26" s="36">
        <f t="shared" si="0"/>
        <v>1911.6</v>
      </c>
    </row>
    <row r="27" spans="1:7" x14ac:dyDescent="0.2">
      <c r="A27" s="36" t="s">
        <v>142</v>
      </c>
      <c r="B27" s="28"/>
      <c r="C27" s="28"/>
      <c r="D27" s="28"/>
      <c r="E27" s="28"/>
      <c r="F27" s="28">
        <v>27650</v>
      </c>
      <c r="G27" s="36">
        <f t="shared" si="0"/>
        <v>27650</v>
      </c>
    </row>
    <row r="28" spans="1:7" x14ac:dyDescent="0.2">
      <c r="A28" s="36" t="s">
        <v>143</v>
      </c>
      <c r="B28" s="28">
        <v>717.7</v>
      </c>
      <c r="C28" s="28">
        <v>714</v>
      </c>
      <c r="D28" s="28">
        <v>737.52</v>
      </c>
      <c r="E28" s="28">
        <v>727.78</v>
      </c>
      <c r="F28" s="28">
        <v>463</v>
      </c>
      <c r="G28" s="36">
        <f t="shared" si="0"/>
        <v>3360</v>
      </c>
    </row>
    <row r="29" spans="1:7" x14ac:dyDescent="0.2">
      <c r="A29" s="36" t="s">
        <v>144</v>
      </c>
      <c r="B29" s="28"/>
      <c r="C29" s="28"/>
      <c r="D29" s="28"/>
      <c r="E29" s="28"/>
      <c r="F29" s="28"/>
      <c r="G29" s="28">
        <f t="shared" si="0"/>
        <v>0</v>
      </c>
    </row>
    <row r="30" spans="1:7" x14ac:dyDescent="0.2">
      <c r="A30" s="28" t="s">
        <v>145</v>
      </c>
      <c r="B30" s="28"/>
      <c r="C30" s="28"/>
      <c r="D30" s="28"/>
      <c r="E30" s="28"/>
      <c r="F30" s="28"/>
      <c r="G30" s="28">
        <f t="shared" si="0"/>
        <v>0</v>
      </c>
    </row>
    <row r="31" spans="1:7" x14ac:dyDescent="0.2">
      <c r="A31" s="28" t="s">
        <v>146</v>
      </c>
      <c r="B31" s="28"/>
      <c r="C31" s="28"/>
      <c r="D31" s="28">
        <v>8162.31</v>
      </c>
      <c r="E31" s="28">
        <v>8162.31</v>
      </c>
      <c r="F31" s="28">
        <v>13761.36</v>
      </c>
      <c r="G31" s="28">
        <f t="shared" si="0"/>
        <v>30085.980000000003</v>
      </c>
    </row>
    <row r="32" spans="1:7" x14ac:dyDescent="0.2">
      <c r="A32" s="28" t="s">
        <v>147</v>
      </c>
      <c r="B32" s="28"/>
      <c r="C32" s="28">
        <v>37681.800000000003</v>
      </c>
      <c r="D32" s="28">
        <v>57084.84</v>
      </c>
      <c r="E32" s="28"/>
      <c r="F32" s="28"/>
      <c r="G32" s="28">
        <f t="shared" si="0"/>
        <v>94766.64</v>
      </c>
    </row>
    <row r="33" spans="1:7" ht="18" x14ac:dyDescent="0.25">
      <c r="A33" s="54" t="s">
        <v>124</v>
      </c>
      <c r="B33" s="28"/>
      <c r="C33" s="28"/>
      <c r="D33" s="28"/>
      <c r="E33" s="28"/>
      <c r="F33" s="28"/>
      <c r="G33" s="36">
        <f>G30+G31+G32</f>
        <v>124852.62</v>
      </c>
    </row>
    <row r="34" spans="1:7" x14ac:dyDescent="0.2">
      <c r="A34" s="31" t="s">
        <v>148</v>
      </c>
      <c r="B34" s="28">
        <v>1089.42</v>
      </c>
      <c r="C34" s="28">
        <v>1083.75</v>
      </c>
      <c r="D34" s="28">
        <v>1119.45</v>
      </c>
      <c r="E34" s="28">
        <v>1104.5999999999999</v>
      </c>
      <c r="F34" s="28">
        <v>702.78</v>
      </c>
      <c r="G34" s="36">
        <f t="shared" ref="G34:G64" si="1">SUM(B34:F34)</f>
        <v>5099.9999999999991</v>
      </c>
    </row>
    <row r="35" spans="1:7" x14ac:dyDescent="0.2">
      <c r="A35" s="36" t="s">
        <v>149</v>
      </c>
      <c r="B35" s="28">
        <v>6408</v>
      </c>
      <c r="C35" s="28">
        <v>6375</v>
      </c>
      <c r="D35" s="28">
        <v>6585</v>
      </c>
      <c r="E35" s="28">
        <v>6498</v>
      </c>
      <c r="F35" s="28">
        <v>4134</v>
      </c>
      <c r="G35" s="36">
        <f t="shared" si="1"/>
        <v>30000</v>
      </c>
    </row>
    <row r="36" spans="1:7" x14ac:dyDescent="0.2">
      <c r="A36" s="36" t="s">
        <v>150</v>
      </c>
      <c r="B36" s="28"/>
      <c r="C36" s="28"/>
      <c r="D36" s="28">
        <v>54680</v>
      </c>
      <c r="E36" s="28"/>
      <c r="F36" s="28"/>
      <c r="G36" s="36">
        <f t="shared" si="1"/>
        <v>54680</v>
      </c>
    </row>
    <row r="37" spans="1:7" x14ac:dyDescent="0.2">
      <c r="A37" s="36" t="s">
        <v>151</v>
      </c>
      <c r="B37" s="28">
        <v>14080</v>
      </c>
      <c r="C37" s="28">
        <v>14080</v>
      </c>
      <c r="D37" s="28">
        <v>14080</v>
      </c>
      <c r="E37" s="28">
        <v>14080</v>
      </c>
      <c r="F37" s="28">
        <v>22720</v>
      </c>
      <c r="G37" s="36">
        <f t="shared" si="1"/>
        <v>79040</v>
      </c>
    </row>
    <row r="38" spans="1:7" x14ac:dyDescent="0.2">
      <c r="A38" s="36" t="s">
        <v>152</v>
      </c>
      <c r="B38" s="28">
        <v>7440</v>
      </c>
      <c r="C38" s="28">
        <v>7440</v>
      </c>
      <c r="D38" s="28">
        <v>7440</v>
      </c>
      <c r="E38" s="28">
        <v>7440</v>
      </c>
      <c r="F38" s="28">
        <v>7440</v>
      </c>
      <c r="G38" s="36">
        <f t="shared" si="1"/>
        <v>37200</v>
      </c>
    </row>
    <row r="39" spans="1:7" x14ac:dyDescent="0.2">
      <c r="A39" s="36" t="s">
        <v>153</v>
      </c>
      <c r="B39" s="28">
        <v>853.76</v>
      </c>
      <c r="C39" s="28">
        <v>7624.36</v>
      </c>
      <c r="D39" s="28">
        <v>877.34</v>
      </c>
      <c r="E39" s="28">
        <v>7854.75</v>
      </c>
      <c r="F39" s="28">
        <v>3451.69</v>
      </c>
      <c r="G39" s="36">
        <f t="shared" si="1"/>
        <v>20661.899999999998</v>
      </c>
    </row>
    <row r="40" spans="1:7" x14ac:dyDescent="0.2">
      <c r="A40" s="36" t="s">
        <v>154</v>
      </c>
      <c r="B40" s="28">
        <v>3604.7</v>
      </c>
      <c r="C40" s="28">
        <v>33316.89</v>
      </c>
      <c r="D40" s="28">
        <v>25596.49</v>
      </c>
      <c r="E40" s="28">
        <v>52886.44</v>
      </c>
      <c r="F40" s="28">
        <v>9372.66</v>
      </c>
      <c r="G40" s="36">
        <f t="shared" si="1"/>
        <v>124777.18000000001</v>
      </c>
    </row>
    <row r="41" spans="1:7" x14ac:dyDescent="0.2">
      <c r="A41" s="36" t="s">
        <v>155</v>
      </c>
      <c r="B41" s="28">
        <v>55803.62</v>
      </c>
      <c r="C41" s="28">
        <v>55516.24</v>
      </c>
      <c r="D41" s="28">
        <v>57344.95</v>
      </c>
      <c r="E41" s="28">
        <v>56587.31</v>
      </c>
      <c r="F41" s="28">
        <v>36000.660000000003</v>
      </c>
      <c r="G41" s="36">
        <f t="shared" si="1"/>
        <v>261252.78</v>
      </c>
    </row>
    <row r="42" spans="1:7" x14ac:dyDescent="0.2">
      <c r="A42" s="36" t="s">
        <v>156</v>
      </c>
      <c r="B42" s="28">
        <v>3353.52</v>
      </c>
      <c r="C42" s="28">
        <v>3336.25</v>
      </c>
      <c r="D42" s="28">
        <v>3446.15</v>
      </c>
      <c r="E42" s="28">
        <v>3400.62</v>
      </c>
      <c r="F42" s="28">
        <v>2163.46</v>
      </c>
      <c r="G42" s="36">
        <f t="shared" si="1"/>
        <v>15700</v>
      </c>
    </row>
    <row r="43" spans="1:7" ht="38.25" x14ac:dyDescent="0.2">
      <c r="A43" s="55" t="s">
        <v>157</v>
      </c>
      <c r="B43" s="28">
        <v>19624.25</v>
      </c>
      <c r="C43" s="28">
        <v>19523.18</v>
      </c>
      <c r="D43" s="28">
        <v>20166.3</v>
      </c>
      <c r="E43" s="28">
        <v>19899.87</v>
      </c>
      <c r="F43" s="28">
        <v>12660.21</v>
      </c>
      <c r="G43" s="36">
        <f t="shared" si="1"/>
        <v>91873.81</v>
      </c>
    </row>
    <row r="44" spans="1:7" x14ac:dyDescent="0.2">
      <c r="A44" s="36" t="s">
        <v>158</v>
      </c>
      <c r="B44" s="28"/>
      <c r="C44" s="28"/>
      <c r="D44" s="28"/>
      <c r="E44" s="28"/>
      <c r="F44" s="28">
        <v>37580</v>
      </c>
      <c r="G44" s="36">
        <f t="shared" si="1"/>
        <v>37580</v>
      </c>
    </row>
    <row r="45" spans="1:7" x14ac:dyDescent="0.2">
      <c r="A45" s="36" t="s">
        <v>159</v>
      </c>
      <c r="B45" s="28">
        <v>25542.5</v>
      </c>
      <c r="C45" s="28">
        <v>25411.09</v>
      </c>
      <c r="D45" s="28">
        <v>26248.09</v>
      </c>
      <c r="E45" s="28">
        <v>25901.31</v>
      </c>
      <c r="F45" s="28">
        <v>16478.3</v>
      </c>
      <c r="G45" s="36">
        <f t="shared" si="1"/>
        <v>119581.29</v>
      </c>
    </row>
    <row r="46" spans="1:7" x14ac:dyDescent="0.2">
      <c r="A46" s="36" t="s">
        <v>160</v>
      </c>
      <c r="B46" s="28"/>
      <c r="C46" s="28"/>
      <c r="D46" s="28"/>
      <c r="E46" s="28">
        <v>83715.56</v>
      </c>
      <c r="F46" s="28">
        <v>41447.43</v>
      </c>
      <c r="G46" s="36">
        <f t="shared" si="1"/>
        <v>125162.98999999999</v>
      </c>
    </row>
    <row r="47" spans="1:7" x14ac:dyDescent="0.2">
      <c r="A47" s="36" t="s">
        <v>161</v>
      </c>
      <c r="B47" s="28">
        <v>4485.6000000000004</v>
      </c>
      <c r="C47" s="28">
        <v>4462.5</v>
      </c>
      <c r="D47" s="28">
        <v>4609.5</v>
      </c>
      <c r="E47" s="28">
        <v>4548.6000000000004</v>
      </c>
      <c r="F47" s="28">
        <v>2893.8</v>
      </c>
      <c r="G47" s="36">
        <f t="shared" si="1"/>
        <v>21000</v>
      </c>
    </row>
    <row r="48" spans="1:7" x14ac:dyDescent="0.2">
      <c r="A48" s="36" t="s">
        <v>162</v>
      </c>
      <c r="B48" s="28">
        <v>5243.88</v>
      </c>
      <c r="C48" s="28">
        <v>5216.87</v>
      </c>
      <c r="D48" s="28">
        <v>5388.73</v>
      </c>
      <c r="E48" s="28">
        <v>5317.53</v>
      </c>
      <c r="F48" s="28">
        <v>3382.99</v>
      </c>
      <c r="G48" s="36">
        <f t="shared" si="1"/>
        <v>24550</v>
      </c>
    </row>
    <row r="49" spans="1:7" x14ac:dyDescent="0.2">
      <c r="A49" s="36" t="s">
        <v>163</v>
      </c>
      <c r="B49" s="28">
        <v>17835.599999999999</v>
      </c>
      <c r="C49" s="28">
        <v>17743.75</v>
      </c>
      <c r="D49" s="28">
        <v>18328.25</v>
      </c>
      <c r="E49" s="28">
        <v>18086.099999999999</v>
      </c>
      <c r="F49" s="28">
        <v>11506.3</v>
      </c>
      <c r="G49" s="36">
        <f t="shared" si="1"/>
        <v>83500</v>
      </c>
    </row>
    <row r="50" spans="1:7" x14ac:dyDescent="0.2">
      <c r="A50" s="36" t="s">
        <v>164</v>
      </c>
      <c r="B50" s="28">
        <v>32968.089999999997</v>
      </c>
      <c r="C50" s="28">
        <v>35231.08</v>
      </c>
      <c r="D50" s="28">
        <v>34745.25</v>
      </c>
      <c r="E50" s="28">
        <v>32632.19</v>
      </c>
      <c r="F50" s="28">
        <v>33493.14</v>
      </c>
      <c r="G50" s="36">
        <f t="shared" si="1"/>
        <v>169069.75</v>
      </c>
    </row>
    <row r="51" spans="1:7" x14ac:dyDescent="0.2">
      <c r="A51" s="36" t="s">
        <v>66</v>
      </c>
      <c r="B51" s="28">
        <v>13314.27</v>
      </c>
      <c r="C51" s="28">
        <v>34956.85</v>
      </c>
      <c r="D51" s="28">
        <v>36855.31</v>
      </c>
      <c r="E51" s="28">
        <v>44792.03</v>
      </c>
      <c r="F51" s="28">
        <v>26870.21</v>
      </c>
      <c r="G51" s="36">
        <f t="shared" si="1"/>
        <v>156788.66999999998</v>
      </c>
    </row>
    <row r="52" spans="1:7" x14ac:dyDescent="0.2">
      <c r="A52" s="36" t="s">
        <v>165</v>
      </c>
      <c r="B52" s="28">
        <v>50637.07</v>
      </c>
      <c r="C52" s="28">
        <v>42292.5</v>
      </c>
      <c r="D52" s="28">
        <v>41220.94</v>
      </c>
      <c r="E52" s="28">
        <v>37068.83</v>
      </c>
      <c r="F52" s="28">
        <v>23205.02</v>
      </c>
      <c r="G52" s="36">
        <f t="shared" si="1"/>
        <v>194424.36000000002</v>
      </c>
    </row>
    <row r="53" spans="1:7" x14ac:dyDescent="0.2">
      <c r="A53" s="36" t="s">
        <v>166</v>
      </c>
      <c r="B53" s="28">
        <v>1014410</v>
      </c>
      <c r="C53" s="28"/>
      <c r="D53" s="28"/>
      <c r="E53" s="28"/>
      <c r="F53" s="28"/>
      <c r="G53" s="36">
        <f t="shared" si="1"/>
        <v>1014410</v>
      </c>
    </row>
    <row r="54" spans="1:7" x14ac:dyDescent="0.2">
      <c r="A54" s="28" t="s">
        <v>57</v>
      </c>
      <c r="B54" s="28">
        <v>377899.63</v>
      </c>
      <c r="C54" s="28">
        <v>375953.52</v>
      </c>
      <c r="D54" s="28">
        <v>388337.87</v>
      </c>
      <c r="E54" s="28">
        <v>383207.21</v>
      </c>
      <c r="F54" s="28">
        <v>243794.8</v>
      </c>
      <c r="G54" s="36">
        <f t="shared" si="1"/>
        <v>1769193.03</v>
      </c>
    </row>
    <row r="55" spans="1:7" x14ac:dyDescent="0.2">
      <c r="A55" s="28" t="s">
        <v>58</v>
      </c>
      <c r="B55" s="28">
        <v>161840.71</v>
      </c>
      <c r="C55" s="28">
        <v>161007.26</v>
      </c>
      <c r="D55" s="28">
        <v>166311.03</v>
      </c>
      <c r="E55" s="28">
        <v>164113.75</v>
      </c>
      <c r="F55" s="28">
        <v>104408.47</v>
      </c>
      <c r="G55" s="36">
        <f t="shared" si="1"/>
        <v>757681.22</v>
      </c>
    </row>
    <row r="56" spans="1:7" x14ac:dyDescent="0.2">
      <c r="A56" s="28" t="s">
        <v>65</v>
      </c>
      <c r="B56" s="28">
        <v>6474.61</v>
      </c>
      <c r="C56" s="28">
        <v>6441.27</v>
      </c>
      <c r="D56" s="28">
        <v>6653.45</v>
      </c>
      <c r="E56" s="28">
        <v>6565.55</v>
      </c>
      <c r="F56" s="28">
        <v>4176.97</v>
      </c>
      <c r="G56" s="36">
        <f t="shared" si="1"/>
        <v>30311.850000000002</v>
      </c>
    </row>
    <row r="57" spans="1:7" x14ac:dyDescent="0.2">
      <c r="A57" s="36" t="s">
        <v>167</v>
      </c>
      <c r="B57" s="28">
        <v>3145.9</v>
      </c>
      <c r="C57" s="28">
        <v>3129.7</v>
      </c>
      <c r="D57" s="28">
        <v>3232.8</v>
      </c>
      <c r="E57" s="28">
        <v>3190.08</v>
      </c>
      <c r="F57" s="28">
        <v>2029.52</v>
      </c>
      <c r="G57" s="36">
        <f t="shared" si="1"/>
        <v>14728.000000000002</v>
      </c>
    </row>
    <row r="58" spans="1:7" x14ac:dyDescent="0.2">
      <c r="A58" s="36" t="s">
        <v>168</v>
      </c>
      <c r="B58" s="28"/>
      <c r="C58" s="28"/>
      <c r="D58" s="28"/>
      <c r="E58" s="28"/>
      <c r="F58" s="28">
        <v>3137.15</v>
      </c>
      <c r="G58" s="36">
        <f t="shared" si="1"/>
        <v>3137.15</v>
      </c>
    </row>
    <row r="59" spans="1:7" x14ac:dyDescent="0.2">
      <c r="A59" s="36" t="s">
        <v>169</v>
      </c>
      <c r="B59" s="28">
        <v>2323.81</v>
      </c>
      <c r="C59" s="28">
        <v>2311.84</v>
      </c>
      <c r="D59" s="28">
        <v>2388</v>
      </c>
      <c r="E59" s="28">
        <v>2356.4499999999998</v>
      </c>
      <c r="F59" s="28">
        <v>1499.16</v>
      </c>
      <c r="G59" s="36">
        <f t="shared" si="1"/>
        <v>10879.259999999998</v>
      </c>
    </row>
    <row r="60" spans="1:7" x14ac:dyDescent="0.2">
      <c r="A60" s="36" t="s">
        <v>170</v>
      </c>
      <c r="B60" s="28">
        <v>877288.02</v>
      </c>
      <c r="C60" s="28"/>
      <c r="D60" s="28"/>
      <c r="E60" s="28"/>
      <c r="F60" s="28"/>
      <c r="G60" s="36">
        <f t="shared" si="1"/>
        <v>877288.02</v>
      </c>
    </row>
    <row r="61" spans="1:7" x14ac:dyDescent="0.2">
      <c r="A61" s="28"/>
      <c r="B61" s="28"/>
      <c r="C61" s="28"/>
      <c r="D61" s="28"/>
      <c r="E61" s="28"/>
      <c r="F61" s="28"/>
      <c r="G61" s="36">
        <f t="shared" si="1"/>
        <v>0</v>
      </c>
    </row>
    <row r="62" spans="1:7" x14ac:dyDescent="0.2">
      <c r="A62" s="28"/>
      <c r="B62" s="28"/>
      <c r="C62" s="28"/>
      <c r="D62" s="28"/>
      <c r="E62" s="28"/>
      <c r="F62" s="28"/>
      <c r="G62" s="36">
        <f t="shared" si="1"/>
        <v>0</v>
      </c>
    </row>
    <row r="63" spans="1:7" x14ac:dyDescent="0.2">
      <c r="A63" s="28"/>
      <c r="B63" s="28"/>
      <c r="C63" s="28"/>
      <c r="D63" s="28"/>
      <c r="E63" s="28"/>
      <c r="F63" s="28"/>
      <c r="G63" s="36">
        <f t="shared" si="1"/>
        <v>0</v>
      </c>
    </row>
    <row r="64" spans="1:7" s="24" customFormat="1" ht="15" x14ac:dyDescent="0.2">
      <c r="A64" s="24" t="s">
        <v>171</v>
      </c>
      <c r="B64" s="24">
        <f>SUM(B2:B63)</f>
        <v>2832769.9400000004</v>
      </c>
      <c r="C64" s="24">
        <f>SUM(C2:C63)</f>
        <v>1077729.57</v>
      </c>
      <c r="D64" s="24">
        <f>SUM(D2:D63)</f>
        <v>1300665.6199999999</v>
      </c>
      <c r="E64" s="24">
        <f>SUM(E2:E63)</f>
        <v>1141534.6300000001</v>
      </c>
      <c r="F64" s="24">
        <f>SUM(F2:F63)</f>
        <v>1083732.5</v>
      </c>
      <c r="G64" s="24">
        <f t="shared" si="1"/>
        <v>7436432.2600000007</v>
      </c>
    </row>
    <row r="67" spans="1:9" x14ac:dyDescent="0.2">
      <c r="A67" s="37" t="s">
        <v>55</v>
      </c>
      <c r="B67" s="37">
        <v>2946005.25</v>
      </c>
      <c r="C67" s="37">
        <v>1461287.93</v>
      </c>
      <c r="D67" s="37">
        <v>1304199.46</v>
      </c>
      <c r="E67" s="37">
        <v>1276308.6299999999</v>
      </c>
      <c r="F67" s="37">
        <v>1302233.6000000001</v>
      </c>
      <c r="G67" s="37">
        <f>SUM(B67:F67)</f>
        <v>8290034.8699999992</v>
      </c>
    </row>
    <row r="69" spans="1:9" x14ac:dyDescent="0.2">
      <c r="A69" t="s">
        <v>115</v>
      </c>
      <c r="B69" s="37">
        <f>B67-B64</f>
        <v>113235.30999999959</v>
      </c>
      <c r="C69" s="37">
        <f>C67-C64</f>
        <v>383558.35999999987</v>
      </c>
      <c r="D69" s="37">
        <f>D67-D64</f>
        <v>3533.8400000000838</v>
      </c>
      <c r="E69" s="37">
        <f>E67-E64</f>
        <v>134773.99999999977</v>
      </c>
      <c r="F69" s="37">
        <f>F67-F64</f>
        <v>218501.10000000009</v>
      </c>
      <c r="G69">
        <v>811537.23</v>
      </c>
    </row>
    <row r="70" spans="1:9" x14ac:dyDescent="0.2">
      <c r="F70" s="37">
        <f>B69+C69+D69+E69+F69</f>
        <v>853602.6099999994</v>
      </c>
      <c r="G70">
        <f>F70-G69</f>
        <v>42065.379999999423</v>
      </c>
    </row>
    <row r="72" spans="1:9" x14ac:dyDescent="0.2">
      <c r="A72" s="37"/>
      <c r="B72" s="37"/>
      <c r="C72" s="37"/>
      <c r="D72" s="37"/>
      <c r="E72" s="37"/>
      <c r="F72" s="37"/>
      <c r="G72" s="37"/>
    </row>
    <row r="73" spans="1:9" x14ac:dyDescent="0.2">
      <c r="A73" s="37" t="s">
        <v>172</v>
      </c>
      <c r="B73" s="37">
        <v>38015.870000000003</v>
      </c>
      <c r="C73" s="37">
        <v>47998.71</v>
      </c>
      <c r="D73" s="37">
        <v>56376.54</v>
      </c>
      <c r="E73" s="37">
        <v>28624.639999999999</v>
      </c>
      <c r="F73" s="37"/>
      <c r="G73" s="37">
        <f>SUM(B73:F73)</f>
        <v>171015.76</v>
      </c>
      <c r="I73">
        <f>G72-H72</f>
        <v>0</v>
      </c>
    </row>
    <row r="75" spans="1:9" x14ac:dyDescent="0.2">
      <c r="B75">
        <f>B69-B73</f>
        <v>75219.439999999595</v>
      </c>
      <c r="C75">
        <f>C69-C73</f>
        <v>335559.64999999985</v>
      </c>
      <c r="D75">
        <f>D69-D73</f>
        <v>-52842.699999999917</v>
      </c>
      <c r="E75">
        <f>E69-E73</f>
        <v>106149.35999999977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pane ySplit="1" topLeftCell="A22" activePane="bottomLeft"/>
      <selection activeCell="I40" sqref="I40"/>
      <selection pane="bottomLeft" activeCell="C30" sqref="C30"/>
    </sheetView>
  </sheetViews>
  <sheetFormatPr defaultColWidth="11.5703125" defaultRowHeight="12.75" x14ac:dyDescent="0.2"/>
  <sheetData>
    <row r="1" spans="1:9" x14ac:dyDescent="0.2">
      <c r="A1" s="37" t="s">
        <v>173</v>
      </c>
      <c r="B1" s="28">
        <v>5</v>
      </c>
      <c r="C1" s="28">
        <v>7</v>
      </c>
      <c r="D1" s="28">
        <v>9</v>
      </c>
      <c r="E1" s="28">
        <v>11</v>
      </c>
      <c r="F1" s="28">
        <v>13</v>
      </c>
      <c r="G1" s="28" t="s">
        <v>174</v>
      </c>
      <c r="H1" s="28" t="s">
        <v>175</v>
      </c>
    </row>
    <row r="2" spans="1:9" x14ac:dyDescent="0.2">
      <c r="A2" t="s">
        <v>176</v>
      </c>
      <c r="B2" s="28">
        <v>3297.78</v>
      </c>
      <c r="C2" s="28">
        <v>3294.02</v>
      </c>
      <c r="D2" s="28">
        <v>2800.58</v>
      </c>
      <c r="E2" s="28">
        <v>2725.8</v>
      </c>
      <c r="F2" s="28">
        <v>2889.5</v>
      </c>
      <c r="G2" s="28">
        <v>1892.84</v>
      </c>
      <c r="H2" s="28">
        <v>5.58</v>
      </c>
      <c r="I2" s="56">
        <f t="shared" ref="I2:I15" si="0">SUM(B2:H2)</f>
        <v>16906.100000000002</v>
      </c>
    </row>
    <row r="3" spans="1:9" x14ac:dyDescent="0.2">
      <c r="A3" t="s">
        <v>177</v>
      </c>
      <c r="B3" s="28">
        <v>3297.78</v>
      </c>
      <c r="C3" s="28">
        <v>3294.06</v>
      </c>
      <c r="D3" s="28">
        <v>2797.92</v>
      </c>
      <c r="E3" s="28">
        <v>2722.97</v>
      </c>
      <c r="F3" s="28">
        <v>2877.45</v>
      </c>
      <c r="G3" s="28">
        <v>463.7</v>
      </c>
      <c r="H3" s="28">
        <v>437.1</v>
      </c>
      <c r="I3" s="57">
        <f t="shared" si="0"/>
        <v>15890.980000000001</v>
      </c>
    </row>
    <row r="4" spans="1:9" x14ac:dyDescent="0.2">
      <c r="A4" t="s">
        <v>178</v>
      </c>
      <c r="B4" s="28">
        <v>3297.78</v>
      </c>
      <c r="C4" s="28">
        <v>3294.06</v>
      </c>
      <c r="D4" s="28">
        <v>2811.5</v>
      </c>
      <c r="E4" s="28">
        <v>2737.4</v>
      </c>
      <c r="F4" s="28">
        <v>2938.97</v>
      </c>
      <c r="G4" s="28">
        <v>639.78</v>
      </c>
      <c r="H4" s="28">
        <v>78.12</v>
      </c>
      <c r="I4" s="57">
        <f t="shared" si="0"/>
        <v>15797.61</v>
      </c>
    </row>
    <row r="5" spans="1:9" x14ac:dyDescent="0.2">
      <c r="A5" t="s">
        <v>179</v>
      </c>
      <c r="B5" s="28">
        <v>3297.78</v>
      </c>
      <c r="C5" s="28">
        <v>3294.06</v>
      </c>
      <c r="D5" s="28">
        <v>2809.61</v>
      </c>
      <c r="E5" s="28">
        <v>2735.78</v>
      </c>
      <c r="F5" s="28">
        <v>2930.4</v>
      </c>
      <c r="G5" s="28">
        <v>620.4</v>
      </c>
      <c r="H5" s="28">
        <v>85.56</v>
      </c>
      <c r="I5" s="57">
        <f t="shared" si="0"/>
        <v>15773.59</v>
      </c>
    </row>
    <row r="6" spans="1:9" x14ac:dyDescent="0.2">
      <c r="A6" t="s">
        <v>180</v>
      </c>
      <c r="B6" s="28">
        <v>3297.78</v>
      </c>
      <c r="C6" s="28">
        <v>3294.06</v>
      </c>
      <c r="D6" s="28">
        <v>2809.77</v>
      </c>
      <c r="E6" s="28">
        <v>2735.56</v>
      </c>
      <c r="F6" s="28">
        <v>2931.5</v>
      </c>
      <c r="G6" s="28">
        <v>617.66999999999996</v>
      </c>
      <c r="H6" s="28">
        <v>98.58</v>
      </c>
      <c r="I6" s="57">
        <f t="shared" si="0"/>
        <v>15784.92</v>
      </c>
    </row>
    <row r="7" spans="1:9" x14ac:dyDescent="0.2">
      <c r="A7" t="s">
        <v>181</v>
      </c>
      <c r="B7" s="28">
        <v>3297.78</v>
      </c>
      <c r="C7" s="28">
        <v>3294.06</v>
      </c>
      <c r="D7" s="28">
        <v>2806.37</v>
      </c>
      <c r="E7" s="28">
        <v>2731.95</v>
      </c>
      <c r="F7" s="28">
        <v>2915.75</v>
      </c>
      <c r="G7" s="28">
        <v>548.13</v>
      </c>
      <c r="H7" s="28">
        <v>89.28</v>
      </c>
      <c r="I7" s="57">
        <f t="shared" si="0"/>
        <v>15683.32</v>
      </c>
    </row>
    <row r="8" spans="1:9" x14ac:dyDescent="0.2">
      <c r="A8" t="s">
        <v>182</v>
      </c>
      <c r="B8" s="28">
        <v>3297.78</v>
      </c>
      <c r="C8" s="28">
        <v>3294.02</v>
      </c>
      <c r="D8" s="28">
        <v>2800.58</v>
      </c>
      <c r="E8" s="28">
        <v>2725.8</v>
      </c>
      <c r="F8" s="28">
        <v>2889.5</v>
      </c>
      <c r="G8" s="28">
        <v>1465.95</v>
      </c>
      <c r="H8" s="28">
        <v>10</v>
      </c>
      <c r="I8" s="57">
        <f t="shared" si="0"/>
        <v>16483.63</v>
      </c>
    </row>
    <row r="9" spans="1:9" x14ac:dyDescent="0.2">
      <c r="A9" t="s">
        <v>183</v>
      </c>
      <c r="B9" s="28"/>
      <c r="C9" s="28"/>
      <c r="D9" s="28"/>
      <c r="E9" s="28"/>
      <c r="F9" s="28">
        <v>1264.97</v>
      </c>
      <c r="G9" s="28">
        <v>244.34</v>
      </c>
      <c r="H9" s="28">
        <v>0</v>
      </c>
      <c r="I9" s="57">
        <f t="shared" si="0"/>
        <v>1509.31</v>
      </c>
    </row>
    <row r="10" spans="1:9" x14ac:dyDescent="0.2">
      <c r="A10" t="s">
        <v>184</v>
      </c>
      <c r="B10" s="28">
        <v>3291.75</v>
      </c>
      <c r="C10" s="28">
        <v>4537.3900000000003</v>
      </c>
      <c r="D10" s="28">
        <v>5084.6499999999996</v>
      </c>
      <c r="E10" s="28">
        <v>1826.13</v>
      </c>
      <c r="F10" s="28">
        <v>2634.54</v>
      </c>
      <c r="G10" s="28">
        <v>372.73</v>
      </c>
      <c r="H10" s="28">
        <v>416.3</v>
      </c>
      <c r="I10" s="57">
        <f t="shared" si="0"/>
        <v>18163.490000000002</v>
      </c>
    </row>
    <row r="11" spans="1:9" x14ac:dyDescent="0.2">
      <c r="A11" t="s">
        <v>185</v>
      </c>
      <c r="B11" s="28">
        <v>2363.79</v>
      </c>
      <c r="C11" s="28">
        <v>572.66</v>
      </c>
      <c r="D11" s="28">
        <v>1543.93</v>
      </c>
      <c r="E11" s="28">
        <v>4408.07</v>
      </c>
      <c r="F11" s="28">
        <v>682.26</v>
      </c>
      <c r="G11" s="28">
        <v>635.13</v>
      </c>
      <c r="H11" s="28">
        <v>100.32</v>
      </c>
      <c r="I11" s="57">
        <f t="shared" si="0"/>
        <v>10306.16</v>
      </c>
    </row>
    <row r="12" spans="1:9" x14ac:dyDescent="0.2">
      <c r="A12" t="s">
        <v>186</v>
      </c>
      <c r="B12" s="28">
        <v>-541.30999999999995</v>
      </c>
      <c r="C12" s="28">
        <v>1345.96</v>
      </c>
      <c r="D12" s="28">
        <v>1696.4</v>
      </c>
      <c r="E12" s="28">
        <v>694.26</v>
      </c>
      <c r="F12" s="28">
        <v>2420.39</v>
      </c>
      <c r="G12" s="28">
        <v>668.86</v>
      </c>
      <c r="H12" s="28">
        <v>114.95</v>
      </c>
      <c r="I12" s="57">
        <f t="shared" si="0"/>
        <v>6399.51</v>
      </c>
    </row>
    <row r="13" spans="1:9" x14ac:dyDescent="0.2">
      <c r="A13" t="s">
        <v>187</v>
      </c>
      <c r="B13" s="28">
        <v>2443.21</v>
      </c>
      <c r="C13" s="28">
        <v>3402.52</v>
      </c>
      <c r="D13" s="28">
        <v>4393.5</v>
      </c>
      <c r="E13" s="28">
        <v>4229.6099999999997</v>
      </c>
      <c r="F13" s="28">
        <v>4617.2</v>
      </c>
      <c r="G13" s="28">
        <v>1165.96</v>
      </c>
      <c r="H13" s="28">
        <v>119.13</v>
      </c>
      <c r="I13" s="58">
        <f t="shared" si="0"/>
        <v>20371.13</v>
      </c>
    </row>
    <row r="14" spans="1:9" x14ac:dyDescent="0.2">
      <c r="B14" s="28">
        <v>2326.19</v>
      </c>
      <c r="C14" s="28">
        <v>2314.21</v>
      </c>
      <c r="D14" s="28">
        <v>2390.44</v>
      </c>
      <c r="E14" s="28">
        <v>2358.86</v>
      </c>
      <c r="F14" s="28">
        <v>1500.71</v>
      </c>
      <c r="G14" s="28"/>
      <c r="H14" s="28"/>
      <c r="I14" s="37">
        <f t="shared" si="0"/>
        <v>10890.41</v>
      </c>
    </row>
    <row r="15" spans="1:9" x14ac:dyDescent="0.2">
      <c r="A15" t="s">
        <v>124</v>
      </c>
      <c r="B15" s="28">
        <f t="shared" ref="B15:H15" si="1">SUM(B2:B14)</f>
        <v>32968.089999999997</v>
      </c>
      <c r="C15" s="28">
        <f t="shared" si="1"/>
        <v>35231.079999999994</v>
      </c>
      <c r="D15" s="28">
        <f t="shared" si="1"/>
        <v>34745.250000000007</v>
      </c>
      <c r="E15" s="28">
        <f t="shared" si="1"/>
        <v>32632.19</v>
      </c>
      <c r="F15" s="28">
        <f t="shared" si="1"/>
        <v>33493.14</v>
      </c>
      <c r="G15" s="28">
        <f t="shared" si="1"/>
        <v>9335.489999999998</v>
      </c>
      <c r="H15" s="28">
        <f t="shared" si="1"/>
        <v>1554.92</v>
      </c>
      <c r="I15">
        <f t="shared" si="0"/>
        <v>179960.16</v>
      </c>
    </row>
    <row r="16" spans="1:9" x14ac:dyDescent="0.2">
      <c r="B16" s="28"/>
      <c r="C16" s="28"/>
      <c r="D16" s="28"/>
      <c r="E16" s="28"/>
      <c r="F16" s="28"/>
      <c r="G16" s="28"/>
      <c r="H16" s="28"/>
    </row>
    <row r="17" spans="1:9" x14ac:dyDescent="0.2">
      <c r="B17" s="28"/>
      <c r="C17" s="28"/>
      <c r="D17" s="28"/>
      <c r="E17" s="28"/>
      <c r="F17" s="28"/>
      <c r="G17" s="28"/>
      <c r="H17" s="28"/>
      <c r="I17">
        <f>I15-G15-H15</f>
        <v>169069.75</v>
      </c>
    </row>
    <row r="18" spans="1:9" x14ac:dyDescent="0.2">
      <c r="B18" s="28"/>
      <c r="C18" s="28"/>
      <c r="D18" s="28"/>
      <c r="E18" s="28"/>
      <c r="F18" s="28"/>
      <c r="G18" s="28"/>
      <c r="H18" s="28"/>
    </row>
    <row r="19" spans="1:9" x14ac:dyDescent="0.2">
      <c r="B19" s="28"/>
      <c r="C19" s="28"/>
      <c r="D19" s="28"/>
      <c r="E19" s="28"/>
      <c r="F19" s="28"/>
      <c r="G19" s="28"/>
      <c r="H19" s="28"/>
    </row>
    <row r="21" spans="1:9" x14ac:dyDescent="0.2">
      <c r="A21" s="37" t="s">
        <v>27</v>
      </c>
      <c r="B21" s="59">
        <v>5</v>
      </c>
      <c r="C21" s="59">
        <v>7</v>
      </c>
      <c r="D21" s="59">
        <v>9</v>
      </c>
      <c r="E21" s="59">
        <v>11</v>
      </c>
      <c r="F21" s="59">
        <v>13</v>
      </c>
      <c r="G21" s="59" t="s">
        <v>188</v>
      </c>
      <c r="H21" s="59"/>
    </row>
    <row r="22" spans="1:9" x14ac:dyDescent="0.2">
      <c r="B22" s="60">
        <v>3509</v>
      </c>
      <c r="C22" s="60">
        <v>19500</v>
      </c>
      <c r="D22" s="60">
        <v>10000</v>
      </c>
      <c r="E22" s="61">
        <v>30600</v>
      </c>
      <c r="F22" s="60">
        <v>10000</v>
      </c>
      <c r="G22" s="60">
        <v>1299</v>
      </c>
      <c r="H22" s="60"/>
    </row>
    <row r="23" spans="1:9" x14ac:dyDescent="0.2">
      <c r="B23" s="62">
        <v>210</v>
      </c>
      <c r="C23" s="60">
        <v>1076</v>
      </c>
      <c r="D23" s="60">
        <v>300</v>
      </c>
      <c r="E23" s="61">
        <v>240</v>
      </c>
      <c r="F23" s="60">
        <v>600</v>
      </c>
      <c r="G23" s="60">
        <v>2614.5</v>
      </c>
      <c r="H23" s="60"/>
    </row>
    <row r="24" spans="1:9" x14ac:dyDescent="0.2">
      <c r="B24" s="60"/>
      <c r="C24" s="60">
        <v>4250</v>
      </c>
      <c r="D24" s="61">
        <v>6695</v>
      </c>
      <c r="E24" s="63">
        <v>3590</v>
      </c>
      <c r="F24" s="62">
        <v>80</v>
      </c>
      <c r="G24" s="61">
        <v>4677</v>
      </c>
      <c r="H24" s="60"/>
    </row>
    <row r="25" spans="1:9" x14ac:dyDescent="0.2">
      <c r="B25" s="60"/>
      <c r="C25" s="61">
        <v>585</v>
      </c>
      <c r="D25" s="61">
        <v>10000</v>
      </c>
      <c r="E25" s="64">
        <v>632</v>
      </c>
      <c r="F25" s="61">
        <v>10000</v>
      </c>
      <c r="G25" s="61">
        <v>6198.62</v>
      </c>
      <c r="H25" s="60"/>
    </row>
    <row r="26" spans="1:9" x14ac:dyDescent="0.2">
      <c r="B26" s="60"/>
      <c r="C26" s="60"/>
      <c r="D26" s="60"/>
      <c r="E26" s="60"/>
      <c r="F26" s="60"/>
      <c r="G26" s="61">
        <v>2484</v>
      </c>
      <c r="H26" s="60"/>
    </row>
    <row r="27" spans="1:9" x14ac:dyDescent="0.2">
      <c r="B27" s="60"/>
      <c r="C27" s="60"/>
      <c r="D27" s="60"/>
      <c r="E27" s="60"/>
      <c r="F27" s="60"/>
      <c r="G27" s="61">
        <v>7500</v>
      </c>
      <c r="H27" s="60"/>
    </row>
    <row r="28" spans="1:9" x14ac:dyDescent="0.2">
      <c r="B28" s="60"/>
      <c r="C28" s="60"/>
      <c r="D28" s="60"/>
      <c r="E28" s="60"/>
      <c r="F28" s="60"/>
      <c r="G28" s="61">
        <v>1600</v>
      </c>
      <c r="H28" s="60"/>
    </row>
    <row r="29" spans="1:9" x14ac:dyDescent="0.2">
      <c r="B29" s="60"/>
      <c r="C29" s="60"/>
      <c r="D29" s="60"/>
      <c r="E29" s="60"/>
      <c r="F29" s="60"/>
      <c r="G29" s="64">
        <v>2810</v>
      </c>
      <c r="H29" s="60"/>
    </row>
    <row r="30" spans="1:9" x14ac:dyDescent="0.2">
      <c r="B30" s="60"/>
      <c r="C30" s="60"/>
      <c r="D30" s="60"/>
      <c r="E30" s="60"/>
      <c r="F30" s="60"/>
      <c r="G30" s="61">
        <v>2685.53</v>
      </c>
      <c r="H30" s="60"/>
    </row>
    <row r="31" spans="1:9" x14ac:dyDescent="0.2">
      <c r="B31" s="60"/>
      <c r="C31" s="60"/>
      <c r="D31" s="60"/>
      <c r="E31" s="60"/>
      <c r="F31" s="60"/>
      <c r="G31" s="61">
        <v>3545</v>
      </c>
      <c r="H31" s="60"/>
    </row>
    <row r="32" spans="1:9" x14ac:dyDescent="0.2">
      <c r="B32" s="60"/>
      <c r="C32" s="60"/>
      <c r="D32" s="60"/>
      <c r="E32" s="60"/>
      <c r="F32" s="60"/>
      <c r="G32" s="61">
        <v>4388.0200000000004</v>
      </c>
      <c r="H32" s="60"/>
    </row>
    <row r="33" spans="2:9" x14ac:dyDescent="0.2">
      <c r="B33" s="60"/>
      <c r="C33" s="60"/>
      <c r="D33" s="60"/>
      <c r="E33" s="60"/>
      <c r="F33" s="60"/>
      <c r="G33" s="62">
        <v>5120</v>
      </c>
      <c r="H33" s="60"/>
    </row>
    <row r="34" spans="2:9" x14ac:dyDescent="0.2">
      <c r="B34" s="60">
        <v>9595.27</v>
      </c>
      <c r="C34" s="60">
        <v>9545.85</v>
      </c>
      <c r="D34" s="60">
        <v>9860.31</v>
      </c>
      <c r="E34" s="60">
        <v>9730.0300000000007</v>
      </c>
      <c r="F34" s="60">
        <v>6190.21</v>
      </c>
      <c r="G34" s="60"/>
      <c r="H34" s="60"/>
      <c r="I34">
        <f>SUM(B34:F34)</f>
        <v>44921.67</v>
      </c>
    </row>
    <row r="35" spans="2:9" x14ac:dyDescent="0.2">
      <c r="B35" s="60"/>
      <c r="C35" s="60"/>
      <c r="D35" s="60"/>
      <c r="E35" s="60"/>
      <c r="F35" s="60"/>
      <c r="G35" s="60"/>
      <c r="H35" s="60"/>
    </row>
    <row r="36" spans="2:9" x14ac:dyDescent="0.2">
      <c r="B36" s="60"/>
      <c r="C36" s="60"/>
      <c r="D36" s="60"/>
      <c r="E36" s="60"/>
      <c r="F36" s="60"/>
      <c r="G36" s="60"/>
      <c r="H36" s="60"/>
    </row>
    <row r="37" spans="2:9" x14ac:dyDescent="0.2">
      <c r="B37" s="60"/>
      <c r="C37" s="60"/>
      <c r="D37" s="60"/>
      <c r="E37" s="60"/>
      <c r="F37" s="60"/>
      <c r="G37" s="60"/>
      <c r="H37" s="60"/>
    </row>
    <row r="38" spans="2:9" x14ac:dyDescent="0.2">
      <c r="B38" s="60"/>
      <c r="C38" s="60"/>
      <c r="D38" s="60"/>
      <c r="E38" s="60"/>
      <c r="F38" s="60"/>
      <c r="G38" s="60"/>
      <c r="H38" s="60"/>
    </row>
    <row r="42" spans="2:9" x14ac:dyDescent="0.2">
      <c r="B42">
        <f>SUM(B22:B40)</f>
        <v>13314.27</v>
      </c>
      <c r="C42">
        <f>SUM(C22:C40)</f>
        <v>34956.85</v>
      </c>
      <c r="D42">
        <f>SUM(D22:D40)</f>
        <v>36855.31</v>
      </c>
      <c r="E42">
        <f>SUM(E22:E40)</f>
        <v>44792.03</v>
      </c>
      <c r="F42">
        <f>SUM(F22:F40)</f>
        <v>26870.21</v>
      </c>
      <c r="H42">
        <f>SUM(B42:G42)</f>
        <v>156788.66999999998</v>
      </c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A15" workbookViewId="0">
      <pane ySplit="270" activePane="bottomLeft"/>
      <selection activeCell="A15" sqref="A1:XFD1048576"/>
      <selection pane="bottomLeft" activeCell="A129" sqref="A129:B130"/>
    </sheetView>
  </sheetViews>
  <sheetFormatPr defaultColWidth="11.5703125" defaultRowHeight="12.75" x14ac:dyDescent="0.2"/>
  <cols>
    <col min="1" max="1" width="37" style="102" bestFit="1" customWidth="1"/>
    <col min="2" max="2" width="14.140625" style="102" customWidth="1"/>
    <col min="3" max="5" width="16.42578125" style="102" customWidth="1"/>
    <col min="6" max="6" width="14.85546875" style="102" customWidth="1"/>
    <col min="7" max="7" width="13.5703125" style="102" bestFit="1" customWidth="1"/>
    <col min="8" max="16384" width="11.5703125" style="102"/>
  </cols>
  <sheetData>
    <row r="1" spans="1:7" s="133" customFormat="1" x14ac:dyDescent="0.2">
      <c r="B1" s="133">
        <v>5</v>
      </c>
      <c r="C1" s="133">
        <v>7</v>
      </c>
      <c r="D1" s="133">
        <v>9</v>
      </c>
      <c r="E1" s="133">
        <v>11</v>
      </c>
      <c r="F1" s="133">
        <v>13</v>
      </c>
    </row>
    <row r="2" spans="1:7" s="126" customFormat="1" x14ac:dyDescent="0.2">
      <c r="A2" s="124" t="s">
        <v>29</v>
      </c>
      <c r="B2" s="127">
        <v>0.21360000000000001</v>
      </c>
      <c r="C2" s="127">
        <v>0.21249999999999999</v>
      </c>
      <c r="D2" s="127">
        <v>0.2195</v>
      </c>
      <c r="E2" s="127">
        <v>0.21660000000000001</v>
      </c>
      <c r="F2" s="127">
        <v>0.13780000000000001</v>
      </c>
      <c r="G2" s="125">
        <f>SUM(B2:F2)</f>
        <v>1</v>
      </c>
    </row>
    <row r="3" spans="1:7" x14ac:dyDescent="0.2">
      <c r="A3" s="100" t="s">
        <v>30</v>
      </c>
      <c r="B3" s="101">
        <v>3245.4</v>
      </c>
      <c r="C3" s="101">
        <v>3228.8</v>
      </c>
      <c r="D3" s="101">
        <v>3574.4</v>
      </c>
      <c r="E3" s="101">
        <v>3541</v>
      </c>
      <c r="F3" s="101">
        <v>2953.1</v>
      </c>
      <c r="G3" s="101"/>
    </row>
    <row r="4" spans="1:7" x14ac:dyDescent="0.2">
      <c r="A4" s="100" t="s">
        <v>31</v>
      </c>
      <c r="B4" s="101">
        <v>3245.4</v>
      </c>
      <c r="C4" s="101">
        <v>3228.8</v>
      </c>
      <c r="D4" s="101">
        <v>3335.4</v>
      </c>
      <c r="E4" s="101">
        <v>3292</v>
      </c>
      <c r="F4" s="101">
        <v>2094.1</v>
      </c>
      <c r="G4" s="101"/>
    </row>
    <row r="5" spans="1:7" x14ac:dyDescent="0.2">
      <c r="A5" s="100" t="s">
        <v>32</v>
      </c>
      <c r="B5" s="101">
        <v>0</v>
      </c>
      <c r="C5" s="101">
        <v>0</v>
      </c>
      <c r="D5" s="101">
        <v>239</v>
      </c>
      <c r="E5" s="101">
        <v>249</v>
      </c>
      <c r="F5" s="101">
        <v>859</v>
      </c>
      <c r="G5" s="101"/>
    </row>
    <row r="6" spans="1:7" x14ac:dyDescent="0.2">
      <c r="A6" s="103"/>
      <c r="B6" s="101"/>
      <c r="C6" s="101"/>
      <c r="D6" s="101"/>
      <c r="E6" s="101"/>
      <c r="F6" s="101"/>
      <c r="G6" s="101"/>
    </row>
    <row r="7" spans="1:7" s="105" customFormat="1" x14ac:dyDescent="0.2">
      <c r="A7" s="128" t="s">
        <v>189</v>
      </c>
      <c r="B7" s="101">
        <v>125536.22</v>
      </c>
      <c r="C7" s="101">
        <v>40568.550000000003</v>
      </c>
      <c r="D7" s="104">
        <v>-92615.64</v>
      </c>
      <c r="E7" s="101">
        <v>57117.27</v>
      </c>
      <c r="F7" s="101">
        <v>361994.89</v>
      </c>
      <c r="G7" s="101">
        <f>SUM(B7:F7)</f>
        <v>492601.29000000004</v>
      </c>
    </row>
    <row r="9" spans="1:7" x14ac:dyDescent="0.2">
      <c r="A9" s="100" t="s">
        <v>99</v>
      </c>
      <c r="B9" s="101"/>
      <c r="C9" s="101"/>
      <c r="D9" s="101"/>
      <c r="E9" s="101"/>
      <c r="F9" s="101"/>
      <c r="G9" s="101"/>
    </row>
    <row r="10" spans="1:7" x14ac:dyDescent="0.2">
      <c r="A10" s="103" t="s">
        <v>36</v>
      </c>
      <c r="B10" s="106">
        <v>6596.97</v>
      </c>
      <c r="C10" s="106">
        <v>6823.8</v>
      </c>
      <c r="D10" s="106"/>
      <c r="E10" s="106">
        <v>4503.8599999999997</v>
      </c>
      <c r="F10" s="106">
        <v>3278.1</v>
      </c>
      <c r="G10" s="101">
        <f>SUM(B10:F10)</f>
        <v>21202.73</v>
      </c>
    </row>
    <row r="11" spans="1:7" x14ac:dyDescent="0.2">
      <c r="A11" s="103" t="s">
        <v>35</v>
      </c>
      <c r="B11" s="106"/>
      <c r="C11" s="106"/>
      <c r="D11" s="106">
        <v>3734.03</v>
      </c>
      <c r="E11" s="106">
        <v>42108.68</v>
      </c>
      <c r="F11" s="106"/>
      <c r="G11" s="101">
        <f t="shared" ref="G11:G26" si="0">SUM(B11:F11)</f>
        <v>45842.71</v>
      </c>
    </row>
    <row r="12" spans="1:7" x14ac:dyDescent="0.2">
      <c r="A12" s="103" t="s">
        <v>37</v>
      </c>
      <c r="B12" s="106"/>
      <c r="C12" s="106"/>
      <c r="D12" s="106"/>
      <c r="E12" s="106"/>
      <c r="F12" s="106">
        <v>25200.1</v>
      </c>
      <c r="G12" s="101">
        <f t="shared" si="0"/>
        <v>25200.1</v>
      </c>
    </row>
    <row r="13" spans="1:7" x14ac:dyDescent="0.2">
      <c r="A13" s="103" t="s">
        <v>38</v>
      </c>
      <c r="B13" s="106"/>
      <c r="C13" s="106"/>
      <c r="D13" s="106"/>
      <c r="E13" s="106"/>
      <c r="F13" s="106">
        <v>39088.65</v>
      </c>
      <c r="G13" s="101">
        <f t="shared" si="0"/>
        <v>39088.65</v>
      </c>
    </row>
    <row r="14" spans="1:7" x14ac:dyDescent="0.2">
      <c r="A14" s="103" t="s">
        <v>39</v>
      </c>
      <c r="B14" s="106"/>
      <c r="C14" s="106"/>
      <c r="D14" s="106"/>
      <c r="E14" s="106"/>
      <c r="F14" s="106">
        <v>26059.1</v>
      </c>
      <c r="G14" s="101">
        <f t="shared" si="0"/>
        <v>26059.1</v>
      </c>
    </row>
    <row r="15" spans="1:7" x14ac:dyDescent="0.2">
      <c r="A15" s="103" t="s">
        <v>40</v>
      </c>
      <c r="B15" s="106">
        <v>711502.07</v>
      </c>
      <c r="C15" s="106">
        <v>500966.38</v>
      </c>
      <c r="D15" s="106"/>
      <c r="E15" s="106"/>
      <c r="F15" s="106"/>
      <c r="G15" s="101">
        <f t="shared" si="0"/>
        <v>1212468.45</v>
      </c>
    </row>
    <row r="16" spans="1:7" x14ac:dyDescent="0.2">
      <c r="A16" s="103" t="s">
        <v>41</v>
      </c>
      <c r="B16" s="106">
        <v>24543.43</v>
      </c>
      <c r="C16" s="106">
        <v>24458.76</v>
      </c>
      <c r="D16" s="106">
        <v>25262.2</v>
      </c>
      <c r="E16" s="106">
        <v>25027.51</v>
      </c>
      <c r="F16" s="106">
        <v>15113.97</v>
      </c>
      <c r="G16" s="101">
        <f t="shared" si="0"/>
        <v>114405.87</v>
      </c>
    </row>
    <row r="17" spans="1:7" x14ac:dyDescent="0.2">
      <c r="A17" s="103" t="s">
        <v>42</v>
      </c>
      <c r="B17" s="106"/>
      <c r="C17" s="106"/>
      <c r="D17" s="106">
        <v>2987.02</v>
      </c>
      <c r="E17" s="106">
        <v>25424.48</v>
      </c>
      <c r="F17" s="106"/>
      <c r="G17" s="101">
        <f t="shared" si="0"/>
        <v>28411.5</v>
      </c>
    </row>
    <row r="18" spans="1:7" x14ac:dyDescent="0.2">
      <c r="A18" s="103" t="s">
        <v>43</v>
      </c>
      <c r="B18" s="106">
        <v>275332.5</v>
      </c>
      <c r="C18" s="106"/>
      <c r="D18" s="106"/>
      <c r="E18" s="106"/>
      <c r="F18" s="106"/>
      <c r="G18" s="101">
        <f t="shared" si="0"/>
        <v>275332.5</v>
      </c>
    </row>
    <row r="19" spans="1:7" x14ac:dyDescent="0.2">
      <c r="A19" s="103" t="s">
        <v>44</v>
      </c>
      <c r="B19" s="106">
        <v>664933.56000000006</v>
      </c>
      <c r="C19" s="106">
        <v>679138.36</v>
      </c>
      <c r="D19" s="106">
        <v>655692.03</v>
      </c>
      <c r="E19" s="106">
        <v>647907</v>
      </c>
      <c r="F19" s="106">
        <v>334079.24</v>
      </c>
      <c r="G19" s="101">
        <f t="shared" si="0"/>
        <v>2981750.1900000004</v>
      </c>
    </row>
    <row r="20" spans="1:7" x14ac:dyDescent="0.2">
      <c r="A20" s="103" t="s">
        <v>45</v>
      </c>
      <c r="B20" s="106">
        <v>58436.26</v>
      </c>
      <c r="C20" s="106">
        <v>58288.84</v>
      </c>
      <c r="D20" s="106">
        <v>59889.91</v>
      </c>
      <c r="E20" s="106">
        <v>59214.59</v>
      </c>
      <c r="F20" s="106">
        <v>37800.160000000003</v>
      </c>
      <c r="G20" s="101">
        <f t="shared" si="0"/>
        <v>273629.76</v>
      </c>
    </row>
    <row r="21" spans="1:7" x14ac:dyDescent="0.2">
      <c r="A21" s="103" t="s">
        <v>46</v>
      </c>
      <c r="B21" s="106">
        <v>194787.36</v>
      </c>
      <c r="C21" s="106">
        <v>76209.3</v>
      </c>
      <c r="D21" s="106">
        <v>599062.6</v>
      </c>
      <c r="E21" s="106">
        <v>241990.85</v>
      </c>
      <c r="F21" s="106">
        <v>181189.38</v>
      </c>
      <c r="G21" s="101">
        <f t="shared" si="0"/>
        <v>1293239.4900000002</v>
      </c>
    </row>
    <row r="22" spans="1:7" x14ac:dyDescent="0.2">
      <c r="A22" s="103" t="s">
        <v>47</v>
      </c>
      <c r="B22" s="106"/>
      <c r="C22" s="106">
        <v>41927.910000000003</v>
      </c>
      <c r="D22" s="106">
        <v>3484.89</v>
      </c>
      <c r="E22" s="106">
        <v>38930.639999999999</v>
      </c>
      <c r="F22" s="106"/>
      <c r="G22" s="101">
        <f t="shared" si="0"/>
        <v>84343.44</v>
      </c>
    </row>
    <row r="23" spans="1:7" x14ac:dyDescent="0.2">
      <c r="A23" s="103" t="s">
        <v>48</v>
      </c>
      <c r="B23" s="106"/>
      <c r="C23" s="106"/>
      <c r="D23" s="106">
        <v>4978.3999999999996</v>
      </c>
      <c r="E23" s="106"/>
      <c r="F23" s="106"/>
      <c r="G23" s="101">
        <f t="shared" si="0"/>
        <v>4978.3999999999996</v>
      </c>
    </row>
    <row r="24" spans="1:7" x14ac:dyDescent="0.2">
      <c r="A24" s="103" t="s">
        <v>49</v>
      </c>
      <c r="B24" s="107">
        <v>-0.01</v>
      </c>
      <c r="C24" s="107">
        <v>-0.12</v>
      </c>
      <c r="D24" s="107"/>
      <c r="E24" s="106">
        <v>0.15</v>
      </c>
      <c r="F24" s="107">
        <v>-0.01</v>
      </c>
      <c r="G24" s="101">
        <f t="shared" si="0"/>
        <v>9.9999999999999898E-3</v>
      </c>
    </row>
    <row r="25" spans="1:7" x14ac:dyDescent="0.2">
      <c r="A25" s="103" t="s">
        <v>50</v>
      </c>
      <c r="B25" s="106">
        <v>20764.580000000002</v>
      </c>
      <c r="C25" s="106">
        <v>20307.439999999999</v>
      </c>
      <c r="D25" s="106">
        <v>17010.63</v>
      </c>
      <c r="E25" s="106">
        <v>16803.13</v>
      </c>
      <c r="F25" s="106">
        <v>16012.54</v>
      </c>
      <c r="G25" s="101">
        <f t="shared" si="0"/>
        <v>90898.32</v>
      </c>
    </row>
    <row r="26" spans="1:7" x14ac:dyDescent="0.2">
      <c r="A26" s="100" t="s">
        <v>51</v>
      </c>
      <c r="B26" s="106">
        <v>7764.28</v>
      </c>
      <c r="C26" s="106">
        <v>2744.99</v>
      </c>
      <c r="D26" s="106">
        <v>3392.73</v>
      </c>
      <c r="E26" s="106">
        <v>4643.8</v>
      </c>
      <c r="F26" s="106">
        <v>4213.99</v>
      </c>
      <c r="G26" s="101">
        <f t="shared" si="0"/>
        <v>22759.79</v>
      </c>
    </row>
    <row r="27" spans="1:7" s="105" customFormat="1" x14ac:dyDescent="0.2">
      <c r="A27" s="77" t="s">
        <v>28</v>
      </c>
      <c r="B27" s="101">
        <f>SUM(B10:B26)</f>
        <v>1964661</v>
      </c>
      <c r="C27" s="101">
        <f>SUM(C10:C26)</f>
        <v>1410865.6599999997</v>
      </c>
      <c r="D27" s="101">
        <f>SUM(D10:D26)</f>
        <v>1375494.4399999997</v>
      </c>
      <c r="E27" s="101">
        <f>SUM(E10:E26)</f>
        <v>1106554.6899999997</v>
      </c>
      <c r="F27" s="101">
        <f>SUM(F10:F26)</f>
        <v>682035.22000000009</v>
      </c>
      <c r="G27" s="101">
        <f>SUM(B27:F27)</f>
        <v>6539611.0099999988</v>
      </c>
    </row>
    <row r="30" spans="1:7" x14ac:dyDescent="0.2">
      <c r="A30" s="100" t="s">
        <v>34</v>
      </c>
      <c r="B30" s="108"/>
      <c r="C30" s="101"/>
      <c r="D30" s="101"/>
      <c r="E30" s="101"/>
      <c r="F30" s="101"/>
      <c r="G30" s="101"/>
    </row>
    <row r="31" spans="1:7" x14ac:dyDescent="0.2">
      <c r="A31" s="103" t="s">
        <v>35</v>
      </c>
      <c r="B31" s="109"/>
      <c r="C31" s="106"/>
      <c r="D31" s="106">
        <v>3411.9</v>
      </c>
      <c r="E31" s="106">
        <v>38089.67</v>
      </c>
      <c r="F31" s="106"/>
      <c r="G31" s="106">
        <f>SUM(B31:F31)</f>
        <v>41501.57</v>
      </c>
    </row>
    <row r="32" spans="1:7" x14ac:dyDescent="0.2">
      <c r="A32" s="103" t="s">
        <v>36</v>
      </c>
      <c r="B32" s="109">
        <v>6385.19</v>
      </c>
      <c r="C32" s="106">
        <v>6236.9</v>
      </c>
      <c r="D32" s="106"/>
      <c r="E32" s="106">
        <v>4912.6400000000003</v>
      </c>
      <c r="F32" s="106">
        <v>3721.18</v>
      </c>
      <c r="G32" s="106">
        <f t="shared" ref="G32:G47" si="1">SUM(B32:F32)</f>
        <v>21255.91</v>
      </c>
    </row>
    <row r="33" spans="1:7" x14ac:dyDescent="0.2">
      <c r="A33" s="103" t="s">
        <v>37</v>
      </c>
      <c r="B33" s="109"/>
      <c r="C33" s="106"/>
      <c r="D33" s="106"/>
      <c r="E33" s="106"/>
      <c r="F33" s="106">
        <v>24906.51</v>
      </c>
      <c r="G33" s="106">
        <f t="shared" si="1"/>
        <v>24906.51</v>
      </c>
    </row>
    <row r="34" spans="1:7" x14ac:dyDescent="0.2">
      <c r="A34" s="103" t="s">
        <v>38</v>
      </c>
      <c r="B34" s="109"/>
      <c r="C34" s="106"/>
      <c r="D34" s="106"/>
      <c r="E34" s="106"/>
      <c r="F34" s="106">
        <v>36262.120000000003</v>
      </c>
      <c r="G34" s="106">
        <f t="shared" si="1"/>
        <v>36262.120000000003</v>
      </c>
    </row>
    <row r="35" spans="1:7" x14ac:dyDescent="0.2">
      <c r="A35" s="103" t="s">
        <v>39</v>
      </c>
      <c r="B35" s="109"/>
      <c r="C35" s="106"/>
      <c r="D35" s="106"/>
      <c r="E35" s="106"/>
      <c r="F35" s="106">
        <v>22767</v>
      </c>
      <c r="G35" s="106">
        <f t="shared" si="1"/>
        <v>22767</v>
      </c>
    </row>
    <row r="36" spans="1:7" x14ac:dyDescent="0.2">
      <c r="A36" s="103" t="s">
        <v>40</v>
      </c>
      <c r="B36" s="109">
        <v>564740.39</v>
      </c>
      <c r="C36" s="106">
        <v>474195.39</v>
      </c>
      <c r="D36" s="106"/>
      <c r="E36" s="106">
        <v>73.94</v>
      </c>
      <c r="F36" s="106"/>
      <c r="G36" s="106">
        <f t="shared" si="1"/>
        <v>1039009.72</v>
      </c>
    </row>
    <row r="37" spans="1:7" x14ac:dyDescent="0.2">
      <c r="A37" s="103" t="s">
        <v>41</v>
      </c>
      <c r="B37" s="109">
        <v>23187.01</v>
      </c>
      <c r="C37" s="106">
        <v>23118.33</v>
      </c>
      <c r="D37" s="106">
        <v>23612.19</v>
      </c>
      <c r="E37" s="106">
        <v>24297.96</v>
      </c>
      <c r="F37" s="106">
        <v>14099.06</v>
      </c>
      <c r="G37" s="106">
        <f t="shared" si="1"/>
        <v>108314.54999999999</v>
      </c>
    </row>
    <row r="38" spans="1:7" x14ac:dyDescent="0.2">
      <c r="A38" s="103" t="s">
        <v>42</v>
      </c>
      <c r="B38" s="109"/>
      <c r="C38" s="106"/>
      <c r="D38" s="106">
        <v>2729.31</v>
      </c>
      <c r="E38" s="106">
        <v>23039.69</v>
      </c>
      <c r="F38" s="106"/>
      <c r="G38" s="106">
        <f t="shared" si="1"/>
        <v>25769</v>
      </c>
    </row>
    <row r="39" spans="1:7" x14ac:dyDescent="0.2">
      <c r="A39" s="103" t="s">
        <v>43</v>
      </c>
      <c r="B39" s="109">
        <v>250475.17</v>
      </c>
      <c r="C39" s="106"/>
      <c r="D39" s="106"/>
      <c r="E39" s="106"/>
      <c r="F39" s="106"/>
      <c r="G39" s="106">
        <f t="shared" si="1"/>
        <v>250475.17</v>
      </c>
    </row>
    <row r="40" spans="1:7" x14ac:dyDescent="0.2">
      <c r="A40" s="103" t="s">
        <v>44</v>
      </c>
      <c r="B40" s="109">
        <v>634165.69999999995</v>
      </c>
      <c r="C40" s="106">
        <v>644984.93000000005</v>
      </c>
      <c r="D40" s="106">
        <v>619357.59</v>
      </c>
      <c r="E40" s="106">
        <v>641698.91</v>
      </c>
      <c r="F40" s="106">
        <v>334445.02</v>
      </c>
      <c r="G40" s="106">
        <f t="shared" si="1"/>
        <v>2874652.15</v>
      </c>
    </row>
    <row r="41" spans="1:7" x14ac:dyDescent="0.2">
      <c r="A41" s="103" t="s">
        <v>45</v>
      </c>
      <c r="B41" s="109">
        <v>56122.59</v>
      </c>
      <c r="C41" s="106">
        <v>55458.28</v>
      </c>
      <c r="D41" s="106">
        <v>56648.82</v>
      </c>
      <c r="E41" s="106">
        <v>58635.22</v>
      </c>
      <c r="F41" s="106">
        <v>36589.040000000001</v>
      </c>
      <c r="G41" s="106">
        <f t="shared" si="1"/>
        <v>263453.95</v>
      </c>
    </row>
    <row r="42" spans="1:7" x14ac:dyDescent="0.2">
      <c r="A42" s="103" t="s">
        <v>46</v>
      </c>
      <c r="B42" s="109">
        <v>176058.28</v>
      </c>
      <c r="C42" s="106">
        <v>77268.58</v>
      </c>
      <c r="D42" s="106">
        <v>538888.77</v>
      </c>
      <c r="E42" s="106">
        <v>235039.98</v>
      </c>
      <c r="F42" s="106">
        <v>180553.05</v>
      </c>
      <c r="G42" s="106">
        <f t="shared" si="1"/>
        <v>1207808.6599999999</v>
      </c>
    </row>
    <row r="43" spans="1:7" x14ac:dyDescent="0.2">
      <c r="A43" s="103" t="s">
        <v>47</v>
      </c>
      <c r="B43" s="109"/>
      <c r="C43" s="106">
        <v>37760.93</v>
      </c>
      <c r="D43" s="106">
        <v>3184.23</v>
      </c>
      <c r="E43" s="106">
        <v>35230.92</v>
      </c>
      <c r="F43" s="106"/>
      <c r="G43" s="106">
        <f t="shared" si="1"/>
        <v>76176.08</v>
      </c>
    </row>
    <row r="44" spans="1:7" x14ac:dyDescent="0.2">
      <c r="A44" s="103" t="s">
        <v>48</v>
      </c>
      <c r="B44" s="109"/>
      <c r="C44" s="106"/>
      <c r="D44" s="106">
        <v>4548.88</v>
      </c>
      <c r="E44" s="106"/>
      <c r="F44" s="106"/>
      <c r="G44" s="106">
        <f t="shared" si="1"/>
        <v>4548.88</v>
      </c>
    </row>
    <row r="45" spans="1:7" x14ac:dyDescent="0.2">
      <c r="A45" s="103" t="s">
        <v>49</v>
      </c>
      <c r="B45" s="109">
        <v>154.84</v>
      </c>
      <c r="C45" s="106">
        <v>26.13</v>
      </c>
      <c r="D45" s="106">
        <v>20.9</v>
      </c>
      <c r="E45" s="106">
        <v>299.41000000000003</v>
      </c>
      <c r="F45" s="106">
        <v>455.77</v>
      </c>
      <c r="G45" s="106">
        <f t="shared" si="1"/>
        <v>957.05</v>
      </c>
    </row>
    <row r="46" spans="1:7" x14ac:dyDescent="0.2">
      <c r="A46" s="103" t="s">
        <v>50</v>
      </c>
      <c r="B46" s="109">
        <v>31853.25</v>
      </c>
      <c r="C46" s="106">
        <v>31430.23</v>
      </c>
      <c r="D46" s="106">
        <v>24717.84</v>
      </c>
      <c r="E46" s="106">
        <v>25483.33</v>
      </c>
      <c r="F46" s="106">
        <v>19721.25</v>
      </c>
      <c r="G46" s="106">
        <f t="shared" si="1"/>
        <v>133205.9</v>
      </c>
    </row>
    <row r="47" spans="1:7" x14ac:dyDescent="0.2">
      <c r="A47" s="100" t="s">
        <v>51</v>
      </c>
      <c r="B47" s="109">
        <v>5248.76</v>
      </c>
      <c r="C47" s="106">
        <v>2601.84</v>
      </c>
      <c r="D47" s="106">
        <v>2587.4699999999998</v>
      </c>
      <c r="E47" s="106">
        <v>3110.39</v>
      </c>
      <c r="F47" s="106">
        <v>1689.89</v>
      </c>
      <c r="G47" s="106">
        <f t="shared" si="1"/>
        <v>15238.349999999999</v>
      </c>
    </row>
    <row r="48" spans="1:7" x14ac:dyDescent="0.2">
      <c r="A48" s="100" t="s">
        <v>52</v>
      </c>
      <c r="B48" s="108">
        <f>SUM(B31:B47)</f>
        <v>1748391.1800000002</v>
      </c>
      <c r="C48" s="108">
        <f t="shared" ref="C48:F48" si="2">SUM(C31:C47)</f>
        <v>1353081.54</v>
      </c>
      <c r="D48" s="108">
        <f t="shared" si="2"/>
        <v>1279707.8999999999</v>
      </c>
      <c r="E48" s="108">
        <f t="shared" si="2"/>
        <v>1089912.0599999998</v>
      </c>
      <c r="F48" s="108">
        <f t="shared" si="2"/>
        <v>675209.89</v>
      </c>
      <c r="G48" s="101">
        <f t="shared" ref="G48:G57" si="3">SUM(B48:F48)</f>
        <v>6146302.5699999994</v>
      </c>
    </row>
    <row r="49" spans="1:7" x14ac:dyDescent="0.2">
      <c r="A49" s="100" t="s">
        <v>32</v>
      </c>
      <c r="B49" s="110"/>
      <c r="C49" s="111"/>
      <c r="D49" s="106">
        <v>41009.79</v>
      </c>
      <c r="E49" s="106">
        <v>88328.28</v>
      </c>
      <c r="F49" s="106">
        <v>268642.17</v>
      </c>
      <c r="G49" s="101">
        <f t="shared" si="3"/>
        <v>397980.24</v>
      </c>
    </row>
    <row r="50" spans="1:7" x14ac:dyDescent="0.2">
      <c r="A50" s="112" t="s">
        <v>53</v>
      </c>
      <c r="B50" s="109">
        <v>17158</v>
      </c>
      <c r="C50" s="106">
        <v>17158</v>
      </c>
      <c r="D50" s="106">
        <v>17158</v>
      </c>
      <c r="E50" s="106">
        <v>17158</v>
      </c>
      <c r="F50" s="106">
        <v>17158</v>
      </c>
      <c r="G50" s="122">
        <f t="shared" si="3"/>
        <v>85790</v>
      </c>
    </row>
    <row r="51" spans="1:7" x14ac:dyDescent="0.2">
      <c r="A51" s="112" t="s">
        <v>71</v>
      </c>
      <c r="B51" s="109">
        <v>1014410</v>
      </c>
      <c r="C51" s="106"/>
      <c r="D51" s="106"/>
      <c r="E51" s="106"/>
      <c r="F51" s="106"/>
      <c r="G51" s="122">
        <f t="shared" si="3"/>
        <v>1014410</v>
      </c>
    </row>
    <row r="52" spans="1:7" x14ac:dyDescent="0.2">
      <c r="A52" s="112" t="s">
        <v>100</v>
      </c>
      <c r="B52" s="109">
        <v>38015.870000000003</v>
      </c>
      <c r="C52" s="106">
        <v>47998.71</v>
      </c>
      <c r="D52" s="106">
        <v>56376.54</v>
      </c>
      <c r="E52" s="106">
        <v>28624.46</v>
      </c>
      <c r="F52" s="106"/>
      <c r="G52" s="122">
        <f t="shared" si="3"/>
        <v>171015.58</v>
      </c>
    </row>
    <row r="53" spans="1:7" x14ac:dyDescent="0.2">
      <c r="A53" s="112" t="s">
        <v>54</v>
      </c>
      <c r="B53" s="109">
        <v>5297.02</v>
      </c>
      <c r="C53" s="106">
        <v>5269.74</v>
      </c>
      <c r="D53" s="106">
        <v>5443.33</v>
      </c>
      <c r="E53" s="106">
        <v>5371.41</v>
      </c>
      <c r="F53" s="106">
        <v>3417.26</v>
      </c>
      <c r="G53" s="101">
        <f t="shared" si="3"/>
        <v>24798.760000000002</v>
      </c>
    </row>
    <row r="54" spans="1:7" x14ac:dyDescent="0.2">
      <c r="A54" s="100" t="s">
        <v>283</v>
      </c>
      <c r="B54" s="108">
        <f t="shared" ref="B54:E54" si="4">SUM(B49:B53)</f>
        <v>1074880.8900000001</v>
      </c>
      <c r="C54" s="108">
        <f t="shared" si="4"/>
        <v>70426.45</v>
      </c>
      <c r="D54" s="108">
        <f t="shared" si="4"/>
        <v>119987.66</v>
      </c>
      <c r="E54" s="108">
        <f t="shared" si="4"/>
        <v>139482.15</v>
      </c>
      <c r="F54" s="108">
        <f>SUM(F49:F53)</f>
        <v>289217.43</v>
      </c>
      <c r="G54" s="101">
        <f t="shared" si="3"/>
        <v>1693994.5799999998</v>
      </c>
    </row>
    <row r="55" spans="1:7" x14ac:dyDescent="0.2">
      <c r="A55" s="100"/>
      <c r="B55" s="108"/>
      <c r="C55" s="101"/>
      <c r="D55" s="101"/>
      <c r="E55" s="101"/>
      <c r="F55" s="101"/>
      <c r="G55" s="101"/>
    </row>
    <row r="56" spans="1:7" x14ac:dyDescent="0.2">
      <c r="A56" s="100" t="s">
        <v>282</v>
      </c>
      <c r="B56" s="104">
        <v>-33000.46</v>
      </c>
      <c r="C56" s="104">
        <v>-25539.09</v>
      </c>
      <c r="D56" s="104">
        <v>-24154.18</v>
      </c>
      <c r="E56" s="104">
        <v>-20571.830000000002</v>
      </c>
      <c r="F56" s="104">
        <v>-12744.42</v>
      </c>
      <c r="G56" s="104">
        <f>SUM(B56:F56)</f>
        <v>-116009.98000000001</v>
      </c>
    </row>
    <row r="57" spans="1:7" s="113" customFormat="1" x14ac:dyDescent="0.2">
      <c r="A57" s="132" t="s">
        <v>124</v>
      </c>
      <c r="B57" s="101">
        <f>B48+B54+B56</f>
        <v>2790271.6100000003</v>
      </c>
      <c r="C57" s="101">
        <f t="shared" ref="C57:F57" si="5">C48+C54+C56</f>
        <v>1397968.9</v>
      </c>
      <c r="D57" s="101">
        <f t="shared" si="5"/>
        <v>1375541.38</v>
      </c>
      <c r="E57" s="101">
        <f t="shared" si="5"/>
        <v>1208822.3799999997</v>
      </c>
      <c r="F57" s="101">
        <f t="shared" si="5"/>
        <v>951682.9</v>
      </c>
      <c r="G57" s="101">
        <f t="shared" si="3"/>
        <v>7724287.1700000009</v>
      </c>
    </row>
    <row r="59" spans="1:7" s="105" customFormat="1" x14ac:dyDescent="0.2">
      <c r="A59" s="114" t="s">
        <v>56</v>
      </c>
      <c r="B59" s="115"/>
      <c r="C59" s="115"/>
      <c r="D59" s="115"/>
      <c r="E59" s="115"/>
      <c r="F59" s="115"/>
    </row>
    <row r="60" spans="1:7" s="105" customFormat="1" x14ac:dyDescent="0.2">
      <c r="A60" s="131" t="s">
        <v>44</v>
      </c>
      <c r="B60" s="101">
        <f>SUM(B61:B86)</f>
        <v>735544.60000000009</v>
      </c>
      <c r="C60" s="101">
        <f t="shared" ref="C60:F60" si="6">SUM(C61:C86)</f>
        <v>756403.57</v>
      </c>
      <c r="D60" s="101">
        <f t="shared" si="6"/>
        <v>768790.30999999994</v>
      </c>
      <c r="E60" s="101">
        <f t="shared" si="6"/>
        <v>764174.28000000014</v>
      </c>
      <c r="F60" s="101">
        <f t="shared" si="6"/>
        <v>575906.05000000005</v>
      </c>
      <c r="G60" s="101">
        <f>SUM(B60:F60)</f>
        <v>3600818.8100000005</v>
      </c>
    </row>
    <row r="61" spans="1:7" x14ac:dyDescent="0.2">
      <c r="A61" s="103" t="s">
        <v>190</v>
      </c>
      <c r="B61" s="135">
        <v>373864.78</v>
      </c>
      <c r="C61" s="123">
        <v>371939.45</v>
      </c>
      <c r="D61" s="123">
        <v>384191.57</v>
      </c>
      <c r="E61" s="123">
        <v>379115.69</v>
      </c>
      <c r="F61" s="123">
        <v>241191.79</v>
      </c>
      <c r="G61" s="123">
        <f t="shared" ref="G61" si="7">SUM(B61:F61)</f>
        <v>1750303.28</v>
      </c>
    </row>
    <row r="62" spans="1:7" x14ac:dyDescent="0.2">
      <c r="A62" s="103" t="s">
        <v>191</v>
      </c>
      <c r="B62" s="109">
        <v>184832.74</v>
      </c>
      <c r="C62" s="106">
        <v>184295.79</v>
      </c>
      <c r="D62" s="106">
        <v>179222.21</v>
      </c>
      <c r="E62" s="106">
        <v>175447.1</v>
      </c>
      <c r="F62" s="106">
        <v>124817.67</v>
      </c>
      <c r="G62" s="106">
        <f>SUM(B62:F62)</f>
        <v>848615.51</v>
      </c>
    </row>
    <row r="63" spans="1:7" x14ac:dyDescent="0.2">
      <c r="A63" s="103" t="s">
        <v>296</v>
      </c>
      <c r="B63" s="109"/>
      <c r="C63" s="106"/>
      <c r="D63" s="106"/>
      <c r="E63" s="106"/>
      <c r="F63" s="106">
        <v>27630</v>
      </c>
      <c r="G63" s="106">
        <f t="shared" ref="G63:G64" si="8">SUM(B63:F63)</f>
        <v>27630</v>
      </c>
    </row>
    <row r="64" spans="1:7" x14ac:dyDescent="0.2">
      <c r="A64" s="103" t="s">
        <v>297</v>
      </c>
      <c r="B64" s="109"/>
      <c r="C64" s="106"/>
      <c r="D64" s="106"/>
      <c r="E64" s="106"/>
      <c r="F64" s="106">
        <v>17340</v>
      </c>
      <c r="G64" s="106">
        <f t="shared" si="8"/>
        <v>17340</v>
      </c>
    </row>
    <row r="65" spans="1:7" x14ac:dyDescent="0.2">
      <c r="A65" s="103" t="s">
        <v>192</v>
      </c>
      <c r="B65" s="135">
        <v>6474.61</v>
      </c>
      <c r="C65" s="123">
        <v>6471.27</v>
      </c>
      <c r="D65" s="123">
        <v>6693.45</v>
      </c>
      <c r="E65" s="123">
        <v>6585.55</v>
      </c>
      <c r="F65" s="123">
        <v>4177.28</v>
      </c>
      <c r="G65" s="123">
        <f t="shared" ref="G65:G86" si="9">SUM(B65:F65)</f>
        <v>30402.16</v>
      </c>
    </row>
    <row r="66" spans="1:7" x14ac:dyDescent="0.2">
      <c r="A66" s="103" t="s">
        <v>193</v>
      </c>
      <c r="B66" s="135">
        <v>4165.2</v>
      </c>
      <c r="C66" s="123">
        <v>4143.75</v>
      </c>
      <c r="D66" s="123">
        <v>4280.25</v>
      </c>
      <c r="E66" s="123">
        <v>4223.7</v>
      </c>
      <c r="F66" s="123">
        <v>2687.11</v>
      </c>
      <c r="G66" s="123">
        <f t="shared" si="9"/>
        <v>19500.010000000002</v>
      </c>
    </row>
    <row r="67" spans="1:7" x14ac:dyDescent="0.2">
      <c r="A67" s="103" t="s">
        <v>293</v>
      </c>
      <c r="B67" s="135">
        <v>8010</v>
      </c>
      <c r="C67" s="123">
        <v>7968.75</v>
      </c>
      <c r="D67" s="123">
        <v>8231.25</v>
      </c>
      <c r="E67" s="123">
        <v>8122.5</v>
      </c>
      <c r="F67" s="123">
        <v>5167.5</v>
      </c>
      <c r="G67" s="123">
        <f t="shared" si="9"/>
        <v>37500</v>
      </c>
    </row>
    <row r="68" spans="1:7" x14ac:dyDescent="0.2">
      <c r="A68" s="103" t="s">
        <v>295</v>
      </c>
      <c r="B68" s="135">
        <v>1797.66</v>
      </c>
      <c r="C68" s="123">
        <v>1788.4</v>
      </c>
      <c r="D68" s="123">
        <v>1847.31</v>
      </c>
      <c r="E68" s="123">
        <v>1822.91</v>
      </c>
      <c r="F68" s="123">
        <v>1159.72</v>
      </c>
      <c r="G68" s="123">
        <f t="shared" si="9"/>
        <v>8416</v>
      </c>
    </row>
    <row r="69" spans="1:7" x14ac:dyDescent="0.2">
      <c r="A69" s="103" t="s">
        <v>194</v>
      </c>
      <c r="B69" s="135">
        <v>15000</v>
      </c>
      <c r="C69" s="123">
        <v>15000</v>
      </c>
      <c r="D69" s="123">
        <v>15000</v>
      </c>
      <c r="E69" s="123">
        <v>15000</v>
      </c>
      <c r="F69" s="106"/>
      <c r="G69" s="123">
        <f t="shared" si="9"/>
        <v>60000</v>
      </c>
    </row>
    <row r="70" spans="1:7" x14ac:dyDescent="0.2">
      <c r="A70" s="103" t="s">
        <v>195</v>
      </c>
      <c r="B70" s="109">
        <v>1200.56</v>
      </c>
      <c r="C70" s="106">
        <v>1194.3699999999999</v>
      </c>
      <c r="D70" s="106">
        <v>1233.71</v>
      </c>
      <c r="E70" s="106">
        <v>1217.4100000000001</v>
      </c>
      <c r="F70" s="106">
        <v>774.51</v>
      </c>
      <c r="G70" s="123">
        <f t="shared" si="9"/>
        <v>5620.56</v>
      </c>
    </row>
    <row r="71" spans="1:7" x14ac:dyDescent="0.2">
      <c r="A71" s="103" t="s">
        <v>196</v>
      </c>
      <c r="B71" s="109">
        <v>3631.2</v>
      </c>
      <c r="C71" s="106">
        <v>3612.5</v>
      </c>
      <c r="D71" s="106">
        <v>3731.5</v>
      </c>
      <c r="E71" s="106">
        <v>3682.2</v>
      </c>
      <c r="F71" s="106">
        <v>2342.6</v>
      </c>
      <c r="G71" s="123">
        <f t="shared" si="9"/>
        <v>17000</v>
      </c>
    </row>
    <row r="72" spans="1:7" x14ac:dyDescent="0.2">
      <c r="A72" s="103" t="s">
        <v>294</v>
      </c>
      <c r="B72" s="109">
        <v>85.44</v>
      </c>
      <c r="C72" s="106">
        <v>85</v>
      </c>
      <c r="D72" s="106">
        <v>87.8</v>
      </c>
      <c r="E72" s="106">
        <v>86.64</v>
      </c>
      <c r="F72" s="106">
        <v>55.12</v>
      </c>
      <c r="G72" s="123">
        <f t="shared" si="9"/>
        <v>400</v>
      </c>
    </row>
    <row r="73" spans="1:7" x14ac:dyDescent="0.2">
      <c r="A73" s="103" t="s">
        <v>197</v>
      </c>
      <c r="B73" s="109">
        <v>441.08</v>
      </c>
      <c r="C73" s="106">
        <v>438.81</v>
      </c>
      <c r="D73" s="106">
        <v>453.27</v>
      </c>
      <c r="E73" s="106">
        <v>447.28</v>
      </c>
      <c r="F73" s="106">
        <v>284.56</v>
      </c>
      <c r="G73" s="123">
        <f t="shared" si="9"/>
        <v>2065</v>
      </c>
    </row>
    <row r="74" spans="1:7" x14ac:dyDescent="0.2">
      <c r="A74" s="103" t="s">
        <v>198</v>
      </c>
      <c r="B74" s="109">
        <v>1559.28</v>
      </c>
      <c r="C74" s="106">
        <v>1551.25</v>
      </c>
      <c r="D74" s="106">
        <v>1602.35</v>
      </c>
      <c r="E74" s="106">
        <v>1581.18</v>
      </c>
      <c r="F74" s="106">
        <v>1005.94</v>
      </c>
      <c r="G74" s="123">
        <f t="shared" si="9"/>
        <v>7300</v>
      </c>
    </row>
    <row r="75" spans="1:7" x14ac:dyDescent="0.2">
      <c r="A75" s="103" t="s">
        <v>199</v>
      </c>
      <c r="B75" s="135">
        <v>1299.9000000000001</v>
      </c>
      <c r="C75" s="123">
        <v>1294</v>
      </c>
      <c r="D75" s="123">
        <v>1335.58</v>
      </c>
      <c r="E75" s="123">
        <v>1318.01</v>
      </c>
      <c r="F75" s="123">
        <v>838.51</v>
      </c>
      <c r="G75" s="123">
        <f t="shared" si="9"/>
        <v>6086</v>
      </c>
    </row>
    <row r="76" spans="1:7" x14ac:dyDescent="0.2">
      <c r="A76" s="103" t="s">
        <v>200</v>
      </c>
      <c r="B76" s="135">
        <v>717.7</v>
      </c>
      <c r="C76" s="123">
        <v>714</v>
      </c>
      <c r="D76" s="123">
        <v>737.52</v>
      </c>
      <c r="E76" s="123">
        <v>727.78</v>
      </c>
      <c r="F76" s="123">
        <v>463</v>
      </c>
      <c r="G76" s="123">
        <f t="shared" si="9"/>
        <v>3360</v>
      </c>
    </row>
    <row r="77" spans="1:7" x14ac:dyDescent="0.2">
      <c r="A77" s="103" t="s">
        <v>201</v>
      </c>
      <c r="B77" s="109">
        <v>1089.42</v>
      </c>
      <c r="C77" s="106">
        <v>1083.75</v>
      </c>
      <c r="D77" s="106">
        <v>1119.45</v>
      </c>
      <c r="E77" s="106">
        <v>1104.5999999999999</v>
      </c>
      <c r="F77" s="106">
        <v>702.78</v>
      </c>
      <c r="G77" s="123">
        <f t="shared" si="9"/>
        <v>5099.9999999999991</v>
      </c>
    </row>
    <row r="78" spans="1:7" x14ac:dyDescent="0.2">
      <c r="A78" s="103" t="s">
        <v>202</v>
      </c>
      <c r="B78" s="135">
        <v>3353.52</v>
      </c>
      <c r="C78" s="123">
        <v>3336.25</v>
      </c>
      <c r="D78" s="123">
        <v>3446.15</v>
      </c>
      <c r="E78" s="123">
        <v>3400.62</v>
      </c>
      <c r="F78" s="123">
        <v>2163.46</v>
      </c>
      <c r="G78" s="123">
        <f t="shared" si="9"/>
        <v>15700</v>
      </c>
    </row>
    <row r="79" spans="1:7" ht="29.25" customHeight="1" x14ac:dyDescent="0.2">
      <c r="A79" s="116" t="s">
        <v>203</v>
      </c>
      <c r="B79" s="135">
        <v>19624.25</v>
      </c>
      <c r="C79" s="123">
        <v>19523.18</v>
      </c>
      <c r="D79" s="123">
        <v>20166.3</v>
      </c>
      <c r="E79" s="123">
        <v>19899.87</v>
      </c>
      <c r="F79" s="123">
        <v>12660.21</v>
      </c>
      <c r="G79" s="123">
        <f>SUM(B79:F79)</f>
        <v>91873.81</v>
      </c>
    </row>
    <row r="80" spans="1:7" x14ac:dyDescent="0.2">
      <c r="A80" s="116" t="s">
        <v>204</v>
      </c>
      <c r="B80" s="109">
        <v>26705.62</v>
      </c>
      <c r="C80" s="106">
        <v>26548.19</v>
      </c>
      <c r="D80" s="106">
        <v>27422.720000000001</v>
      </c>
      <c r="E80" s="106">
        <v>27060.42</v>
      </c>
      <c r="F80" s="106">
        <v>17215.72</v>
      </c>
      <c r="G80" s="123">
        <f>SUM(B80:F80)</f>
        <v>124952.67</v>
      </c>
    </row>
    <row r="81" spans="1:7" ht="25.5" x14ac:dyDescent="0.2">
      <c r="A81" s="116" t="s">
        <v>205</v>
      </c>
      <c r="B81" s="135">
        <v>4667.16</v>
      </c>
      <c r="C81" s="123">
        <v>4643.13</v>
      </c>
      <c r="D81" s="123">
        <v>4796.08</v>
      </c>
      <c r="E81" s="123">
        <v>4732.7</v>
      </c>
      <c r="F81" s="123">
        <v>3010.93</v>
      </c>
      <c r="G81" s="123">
        <f t="shared" si="9"/>
        <v>21850</v>
      </c>
    </row>
    <row r="82" spans="1:7" x14ac:dyDescent="0.2">
      <c r="A82" s="116" t="s">
        <v>291</v>
      </c>
      <c r="B82" s="109">
        <v>22897.919999999998</v>
      </c>
      <c r="C82" s="106">
        <v>22780</v>
      </c>
      <c r="D82" s="106">
        <v>23530.400000000001</v>
      </c>
      <c r="E82" s="106">
        <v>23219.52</v>
      </c>
      <c r="F82" s="106">
        <v>14772.16</v>
      </c>
      <c r="G82" s="123">
        <f t="shared" si="9"/>
        <v>107200.00000000001</v>
      </c>
    </row>
    <row r="83" spans="1:7" x14ac:dyDescent="0.2">
      <c r="A83" s="116" t="s">
        <v>206</v>
      </c>
      <c r="B83" s="135">
        <v>32968.089999999997</v>
      </c>
      <c r="C83" s="123">
        <v>35231.08</v>
      </c>
      <c r="D83" s="123">
        <v>34745.25</v>
      </c>
      <c r="E83" s="123">
        <v>32632.19</v>
      </c>
      <c r="F83" s="123">
        <v>33493.14</v>
      </c>
      <c r="G83" s="137">
        <f t="shared" si="9"/>
        <v>169069.75</v>
      </c>
    </row>
    <row r="84" spans="1:7" ht="25.5" x14ac:dyDescent="0.2">
      <c r="A84" s="116" t="s">
        <v>207</v>
      </c>
      <c r="B84" s="109">
        <v>13314.27</v>
      </c>
      <c r="C84" s="106">
        <v>34956.85</v>
      </c>
      <c r="D84" s="106">
        <v>36855.31</v>
      </c>
      <c r="E84" s="106">
        <v>44792.03</v>
      </c>
      <c r="F84" s="106">
        <v>56891.81</v>
      </c>
      <c r="G84" s="106">
        <f t="shared" si="9"/>
        <v>186810.27</v>
      </c>
    </row>
    <row r="85" spans="1:7" x14ac:dyDescent="0.2">
      <c r="A85" s="116" t="s">
        <v>62</v>
      </c>
      <c r="B85" s="109">
        <v>5520.39</v>
      </c>
      <c r="C85" s="106">
        <v>5491.96</v>
      </c>
      <c r="D85" s="106">
        <v>5672.88</v>
      </c>
      <c r="E85" s="106">
        <v>5597.93</v>
      </c>
      <c r="F85" s="106">
        <v>3561.38</v>
      </c>
      <c r="G85" s="123">
        <f>SUM(B85:F85)</f>
        <v>25844.54</v>
      </c>
    </row>
    <row r="86" spans="1:7" x14ac:dyDescent="0.2">
      <c r="A86" s="103" t="s">
        <v>208</v>
      </c>
      <c r="B86" s="109">
        <v>2323.81</v>
      </c>
      <c r="C86" s="106">
        <v>2311.84</v>
      </c>
      <c r="D86" s="106">
        <v>2388</v>
      </c>
      <c r="E86" s="106">
        <v>2356.4499999999998</v>
      </c>
      <c r="F86" s="106">
        <v>1499.15</v>
      </c>
      <c r="G86" s="123">
        <f t="shared" si="9"/>
        <v>10879.249999999998</v>
      </c>
    </row>
    <row r="87" spans="1:7" s="105" customFormat="1" x14ac:dyDescent="0.2">
      <c r="A87" s="128" t="s">
        <v>46</v>
      </c>
      <c r="B87" s="108">
        <f>SUM(B88:B105)</f>
        <v>15866.359999999999</v>
      </c>
      <c r="C87" s="108">
        <f t="shared" ref="C87:F87" si="10">SUM(C88:C105)</f>
        <v>110837.90000000001</v>
      </c>
      <c r="D87" s="108">
        <f t="shared" si="10"/>
        <v>351353.57</v>
      </c>
      <c r="E87" s="108">
        <f t="shared" si="10"/>
        <v>200766.80999999997</v>
      </c>
      <c r="F87" s="108">
        <f t="shared" si="10"/>
        <v>406747.12</v>
      </c>
      <c r="G87" s="101">
        <f>SUM(B87:F87)</f>
        <v>1085571.76</v>
      </c>
    </row>
    <row r="88" spans="1:7" s="118" customFormat="1" x14ac:dyDescent="0.2">
      <c r="A88" s="117" t="s">
        <v>209</v>
      </c>
      <c r="B88" s="109"/>
      <c r="C88" s="106"/>
      <c r="D88" s="106"/>
      <c r="E88" s="123">
        <v>24001.16</v>
      </c>
      <c r="F88" s="123"/>
      <c r="G88" s="137">
        <f>SUM(B88:F88)</f>
        <v>24001.16</v>
      </c>
    </row>
    <row r="89" spans="1:7" x14ac:dyDescent="0.2">
      <c r="A89" s="103" t="s">
        <v>210</v>
      </c>
      <c r="B89" s="109"/>
      <c r="C89" s="106"/>
      <c r="D89" s="123">
        <v>151996.07999999999</v>
      </c>
      <c r="E89" s="123"/>
      <c r="F89" s="123"/>
      <c r="G89" s="123">
        <f t="shared" ref="G89:G107" si="11">SUM(B89:F89)</f>
        <v>151996.07999999999</v>
      </c>
    </row>
    <row r="90" spans="1:7" x14ac:dyDescent="0.2">
      <c r="A90" s="103" t="s">
        <v>211</v>
      </c>
      <c r="B90" s="135"/>
      <c r="C90" s="123">
        <v>20865.150000000001</v>
      </c>
      <c r="D90" s="123">
        <v>28655.200000000001</v>
      </c>
      <c r="E90" s="123"/>
      <c r="F90" s="123"/>
      <c r="G90" s="123">
        <f t="shared" si="11"/>
        <v>49520.350000000006</v>
      </c>
    </row>
    <row r="91" spans="1:7" x14ac:dyDescent="0.2">
      <c r="A91" s="103" t="s">
        <v>212</v>
      </c>
      <c r="B91" s="109"/>
      <c r="C91" s="106"/>
      <c r="D91" s="106"/>
      <c r="E91" s="106"/>
      <c r="F91" s="123">
        <v>53356.1</v>
      </c>
      <c r="G91" s="123">
        <f t="shared" si="11"/>
        <v>53356.1</v>
      </c>
    </row>
    <row r="92" spans="1:7" x14ac:dyDescent="0.2">
      <c r="A92" s="103" t="s">
        <v>213</v>
      </c>
      <c r="B92" s="135"/>
      <c r="C92" s="123"/>
      <c r="D92" s="123"/>
      <c r="E92" s="123"/>
      <c r="F92" s="123">
        <v>15220</v>
      </c>
      <c r="G92" s="123">
        <f t="shared" si="11"/>
        <v>15220</v>
      </c>
    </row>
    <row r="93" spans="1:7" x14ac:dyDescent="0.2">
      <c r="A93" s="103" t="s">
        <v>214</v>
      </c>
      <c r="B93" s="135">
        <v>1854</v>
      </c>
      <c r="C93" s="123">
        <v>1845</v>
      </c>
      <c r="D93" s="123">
        <v>1905</v>
      </c>
      <c r="E93" s="123">
        <v>1880</v>
      </c>
      <c r="F93" s="123">
        <v>1196</v>
      </c>
      <c r="G93" s="123">
        <f t="shared" si="11"/>
        <v>8680</v>
      </c>
    </row>
    <row r="94" spans="1:7" x14ac:dyDescent="0.2">
      <c r="A94" s="103" t="s">
        <v>215</v>
      </c>
      <c r="B94" s="109"/>
      <c r="C94" s="106"/>
      <c r="D94" s="106"/>
      <c r="E94" s="106"/>
      <c r="F94" s="123">
        <v>50960</v>
      </c>
      <c r="G94" s="123">
        <f t="shared" si="11"/>
        <v>50960</v>
      </c>
    </row>
    <row r="95" spans="1:7" x14ac:dyDescent="0.2">
      <c r="A95" s="103" t="s">
        <v>216</v>
      </c>
      <c r="B95" s="109"/>
      <c r="C95" s="106"/>
      <c r="D95" s="106"/>
      <c r="E95" s="106"/>
      <c r="F95" s="123">
        <v>173500</v>
      </c>
      <c r="G95" s="123">
        <f t="shared" si="11"/>
        <v>173500</v>
      </c>
    </row>
    <row r="96" spans="1:7" x14ac:dyDescent="0.2">
      <c r="A96" s="103" t="s">
        <v>292</v>
      </c>
      <c r="B96" s="109"/>
      <c r="C96" s="106"/>
      <c r="D96" s="106">
        <v>12578.51</v>
      </c>
      <c r="E96" s="106">
        <v>12578.51</v>
      </c>
      <c r="F96" s="106">
        <v>7531.21</v>
      </c>
      <c r="G96" s="123">
        <f t="shared" si="11"/>
        <v>32688.23</v>
      </c>
    </row>
    <row r="97" spans="1:7" x14ac:dyDescent="0.2">
      <c r="A97" s="103" t="s">
        <v>288</v>
      </c>
      <c r="B97" s="109"/>
      <c r="C97" s="106"/>
      <c r="D97" s="106">
        <v>8162.31</v>
      </c>
      <c r="E97" s="106">
        <v>8162.31</v>
      </c>
      <c r="F97" s="106">
        <v>13761.36</v>
      </c>
      <c r="G97" s="123">
        <f t="shared" si="11"/>
        <v>30085.980000000003</v>
      </c>
    </row>
    <row r="98" spans="1:7" x14ac:dyDescent="0.2">
      <c r="A98" s="103" t="s">
        <v>287</v>
      </c>
      <c r="B98" s="109"/>
      <c r="C98" s="106">
        <v>37681.800000000003</v>
      </c>
      <c r="D98" s="106">
        <v>57084.84</v>
      </c>
      <c r="E98" s="106"/>
      <c r="F98" s="106"/>
      <c r="G98" s="123">
        <f t="shared" si="11"/>
        <v>94766.64</v>
      </c>
    </row>
    <row r="99" spans="1:7" x14ac:dyDescent="0.2">
      <c r="A99" s="103" t="s">
        <v>217</v>
      </c>
      <c r="B99" s="109">
        <v>6408</v>
      </c>
      <c r="C99" s="106">
        <v>6375</v>
      </c>
      <c r="D99" s="106">
        <v>6585</v>
      </c>
      <c r="E99" s="106">
        <v>6498</v>
      </c>
      <c r="F99" s="106">
        <v>4134</v>
      </c>
      <c r="G99" s="123">
        <f t="shared" si="11"/>
        <v>30000</v>
      </c>
    </row>
    <row r="100" spans="1:7" x14ac:dyDescent="0.2">
      <c r="A100" s="103" t="s">
        <v>290</v>
      </c>
      <c r="B100" s="135"/>
      <c r="C100" s="123"/>
      <c r="D100" s="123">
        <v>54680</v>
      </c>
      <c r="E100" s="123"/>
      <c r="F100" s="123">
        <v>27650</v>
      </c>
      <c r="G100" s="123">
        <f t="shared" si="11"/>
        <v>82330</v>
      </c>
    </row>
    <row r="101" spans="1:7" x14ac:dyDescent="0.2">
      <c r="A101" s="103" t="s">
        <v>218</v>
      </c>
      <c r="B101" s="109">
        <v>853.76</v>
      </c>
      <c r="C101" s="106">
        <v>7624.36</v>
      </c>
      <c r="D101" s="106">
        <v>877.34</v>
      </c>
      <c r="E101" s="106">
        <v>7854.75</v>
      </c>
      <c r="F101" s="106">
        <v>3451.69</v>
      </c>
      <c r="G101" s="123">
        <f t="shared" si="11"/>
        <v>20661.899999999998</v>
      </c>
    </row>
    <row r="102" spans="1:7" x14ac:dyDescent="0.2">
      <c r="A102" s="103" t="s">
        <v>219</v>
      </c>
      <c r="B102" s="109">
        <v>3604.7</v>
      </c>
      <c r="C102" s="106">
        <v>33316.89</v>
      </c>
      <c r="D102" s="106">
        <v>25596.49</v>
      </c>
      <c r="E102" s="106">
        <v>52886.44</v>
      </c>
      <c r="F102" s="106">
        <v>9372.66</v>
      </c>
      <c r="G102" s="123">
        <f t="shared" si="11"/>
        <v>124777.18000000001</v>
      </c>
    </row>
    <row r="103" spans="1:7" x14ac:dyDescent="0.2">
      <c r="A103" s="103" t="s">
        <v>220</v>
      </c>
      <c r="B103" s="109"/>
      <c r="C103" s="106"/>
      <c r="D103" s="106"/>
      <c r="E103" s="123">
        <v>83715.56</v>
      </c>
      <c r="F103" s="123">
        <v>41447.43</v>
      </c>
      <c r="G103" s="123">
        <f t="shared" si="11"/>
        <v>125162.98999999999</v>
      </c>
    </row>
    <row r="104" spans="1:7" x14ac:dyDescent="0.2">
      <c r="A104" s="103" t="s">
        <v>221</v>
      </c>
      <c r="B104" s="109">
        <v>3145.9</v>
      </c>
      <c r="C104" s="106">
        <v>3129.7</v>
      </c>
      <c r="D104" s="106">
        <v>3232.8</v>
      </c>
      <c r="E104" s="106">
        <v>3190.08</v>
      </c>
      <c r="F104" s="106">
        <v>2029.52</v>
      </c>
      <c r="G104" s="123">
        <f t="shared" si="11"/>
        <v>14728.000000000002</v>
      </c>
    </row>
    <row r="105" spans="1:7" x14ac:dyDescent="0.2">
      <c r="A105" s="103" t="s">
        <v>222</v>
      </c>
      <c r="B105" s="109"/>
      <c r="C105" s="106"/>
      <c r="D105" s="106"/>
      <c r="E105" s="106"/>
      <c r="F105" s="106">
        <v>3137.15</v>
      </c>
      <c r="G105" s="123">
        <f t="shared" si="11"/>
        <v>3137.15</v>
      </c>
    </row>
    <row r="106" spans="1:7" s="105" customFormat="1" x14ac:dyDescent="0.2">
      <c r="A106" s="128" t="s">
        <v>284</v>
      </c>
      <c r="B106" s="134">
        <v>39365.980000000003</v>
      </c>
      <c r="C106" s="122">
        <v>39365.980000000003</v>
      </c>
      <c r="D106" s="122">
        <v>39365.980000000003</v>
      </c>
      <c r="E106" s="122">
        <v>39365.980000000003</v>
      </c>
      <c r="F106" s="122">
        <v>40900</v>
      </c>
      <c r="G106" s="137">
        <f t="shared" si="11"/>
        <v>198363.92</v>
      </c>
    </row>
    <row r="107" spans="1:7" s="105" customFormat="1" ht="25.5" x14ac:dyDescent="0.2">
      <c r="A107" s="129" t="s">
        <v>223</v>
      </c>
      <c r="B107" s="134">
        <v>47292.31</v>
      </c>
      <c r="C107" s="122">
        <v>47048.76</v>
      </c>
      <c r="D107" s="122">
        <v>48598.6</v>
      </c>
      <c r="E107" s="122">
        <v>47956.53</v>
      </c>
      <c r="F107" s="122">
        <v>30509.74</v>
      </c>
      <c r="G107" s="137">
        <f t="shared" si="11"/>
        <v>221405.94</v>
      </c>
    </row>
    <row r="108" spans="1:7" s="105" customFormat="1" x14ac:dyDescent="0.2">
      <c r="A108" s="128" t="s">
        <v>224</v>
      </c>
      <c r="B108" s="108"/>
      <c r="C108" s="101"/>
      <c r="D108" s="101"/>
      <c r="E108" s="101"/>
      <c r="F108" s="122">
        <f>SUM(F109:F111)</f>
        <v>44491.6</v>
      </c>
      <c r="G108" s="136">
        <f t="shared" ref="G108:G122" si="12">SUM(B108:F108)</f>
        <v>44491.6</v>
      </c>
    </row>
    <row r="109" spans="1:7" hidden="1" x14ac:dyDescent="0.2">
      <c r="A109" s="130" t="s">
        <v>225</v>
      </c>
      <c r="B109" s="103"/>
      <c r="C109" s="103"/>
      <c r="D109" s="103"/>
      <c r="E109" s="103"/>
      <c r="F109" s="106">
        <v>5000</v>
      </c>
      <c r="G109" s="106">
        <f t="shared" si="12"/>
        <v>5000</v>
      </c>
    </row>
    <row r="110" spans="1:7" hidden="1" x14ac:dyDescent="0.2">
      <c r="A110" s="130" t="s">
        <v>226</v>
      </c>
      <c r="B110" s="103"/>
      <c r="C110" s="103"/>
      <c r="D110" s="103"/>
      <c r="E110" s="103"/>
      <c r="F110" s="106">
        <v>1911.6</v>
      </c>
      <c r="G110" s="106">
        <f t="shared" si="12"/>
        <v>1911.6</v>
      </c>
    </row>
    <row r="111" spans="1:7" hidden="1" x14ac:dyDescent="0.2">
      <c r="A111" s="130" t="s">
        <v>227</v>
      </c>
      <c r="B111" s="103"/>
      <c r="C111" s="103"/>
      <c r="D111" s="103"/>
      <c r="E111" s="103"/>
      <c r="F111" s="106">
        <v>37580</v>
      </c>
      <c r="G111" s="106">
        <f t="shared" si="12"/>
        <v>37580</v>
      </c>
    </row>
    <row r="112" spans="1:7" s="105" customFormat="1" x14ac:dyDescent="0.2">
      <c r="A112" s="128" t="s">
        <v>228</v>
      </c>
      <c r="B112" s="134">
        <f>SUM(B113:B115)</f>
        <v>1891698.02</v>
      </c>
      <c r="C112" s="134">
        <f t="shared" ref="C112:F112" si="13">SUM(C113:C115)</f>
        <v>30000</v>
      </c>
      <c r="D112" s="108">
        <f t="shared" si="13"/>
        <v>0</v>
      </c>
      <c r="E112" s="108">
        <f t="shared" si="13"/>
        <v>0</v>
      </c>
      <c r="F112" s="108">
        <f t="shared" si="13"/>
        <v>0</v>
      </c>
      <c r="G112" s="122">
        <f>SUM(G113:G115)</f>
        <v>1921698.02</v>
      </c>
    </row>
    <row r="113" spans="1:7" hidden="1" x14ac:dyDescent="0.2">
      <c r="A113" s="130" t="s">
        <v>229</v>
      </c>
      <c r="B113" s="109"/>
      <c r="C113" s="106">
        <v>30000</v>
      </c>
      <c r="D113" s="106"/>
      <c r="E113" s="106"/>
      <c r="F113" s="106"/>
      <c r="G113" s="106">
        <f t="shared" si="12"/>
        <v>30000</v>
      </c>
    </row>
    <row r="114" spans="1:7" hidden="1" x14ac:dyDescent="0.2">
      <c r="A114" s="130" t="s">
        <v>230</v>
      </c>
      <c r="B114" s="109">
        <v>877288.02</v>
      </c>
      <c r="C114" s="106"/>
      <c r="D114" s="106"/>
      <c r="E114" s="106"/>
      <c r="F114" s="106"/>
      <c r="G114" s="106">
        <f t="shared" si="12"/>
        <v>877288.02</v>
      </c>
    </row>
    <row r="115" spans="1:7" hidden="1" x14ac:dyDescent="0.2">
      <c r="A115" s="130" t="s">
        <v>231</v>
      </c>
      <c r="B115" s="109">
        <v>1014410</v>
      </c>
      <c r="C115" s="106"/>
      <c r="D115" s="106"/>
      <c r="E115" s="106"/>
      <c r="F115" s="106"/>
      <c r="G115" s="106">
        <f t="shared" si="12"/>
        <v>1014410</v>
      </c>
    </row>
    <row r="116" spans="1:7" s="105" customFormat="1" x14ac:dyDescent="0.2">
      <c r="A116" s="128" t="s">
        <v>232</v>
      </c>
      <c r="B116" s="134">
        <f>SUM(B117:B118)</f>
        <v>21520</v>
      </c>
      <c r="C116" s="122">
        <f>SUM(C117:C118)</f>
        <v>21520</v>
      </c>
      <c r="D116" s="122">
        <f>SUM(D117:D118)</f>
        <v>21520</v>
      </c>
      <c r="E116" s="122">
        <f>SUM(E117:E118)</f>
        <v>21520</v>
      </c>
      <c r="F116" s="122">
        <f>SUM(F117:F118)</f>
        <v>30160</v>
      </c>
      <c r="G116" s="136">
        <f t="shared" si="12"/>
        <v>116240</v>
      </c>
    </row>
    <row r="117" spans="1:7" hidden="1" x14ac:dyDescent="0.2">
      <c r="A117" s="130" t="s">
        <v>233</v>
      </c>
      <c r="B117" s="109">
        <v>14080</v>
      </c>
      <c r="C117" s="106">
        <v>14080</v>
      </c>
      <c r="D117" s="106">
        <v>14080</v>
      </c>
      <c r="E117" s="106">
        <v>14080</v>
      </c>
      <c r="F117" s="106">
        <v>22720</v>
      </c>
      <c r="G117" s="106">
        <f t="shared" si="12"/>
        <v>79040</v>
      </c>
    </row>
    <row r="118" spans="1:7" hidden="1" x14ac:dyDescent="0.2">
      <c r="A118" s="130" t="s">
        <v>234</v>
      </c>
      <c r="B118" s="109">
        <v>7440</v>
      </c>
      <c r="C118" s="106">
        <v>7440</v>
      </c>
      <c r="D118" s="106">
        <v>7440</v>
      </c>
      <c r="E118" s="106">
        <v>7440</v>
      </c>
      <c r="F118" s="106">
        <v>7440</v>
      </c>
      <c r="G118" s="106">
        <f t="shared" si="12"/>
        <v>37200</v>
      </c>
    </row>
    <row r="119" spans="1:7" s="105" customFormat="1" x14ac:dyDescent="0.2">
      <c r="A119" s="128"/>
      <c r="B119" s="108"/>
      <c r="C119" s="101"/>
      <c r="D119" s="101"/>
      <c r="E119" s="101"/>
      <c r="F119" s="101"/>
      <c r="G119" s="101"/>
    </row>
    <row r="120" spans="1:7" x14ac:dyDescent="0.2">
      <c r="A120" s="128" t="s">
        <v>289</v>
      </c>
      <c r="B120" s="134">
        <v>55803.62</v>
      </c>
      <c r="C120" s="122">
        <v>55516.24</v>
      </c>
      <c r="D120" s="122">
        <v>57344.95</v>
      </c>
      <c r="E120" s="122">
        <v>56587.31</v>
      </c>
      <c r="F120" s="122">
        <v>36000.660000000003</v>
      </c>
      <c r="G120" s="123">
        <f t="shared" si="12"/>
        <v>261252.78</v>
      </c>
    </row>
    <row r="121" spans="1:7" x14ac:dyDescent="0.2">
      <c r="A121" s="103"/>
      <c r="B121" s="106"/>
      <c r="C121" s="106"/>
      <c r="D121" s="106"/>
      <c r="E121" s="106"/>
      <c r="F121" s="106"/>
      <c r="G121" s="106"/>
    </row>
    <row r="122" spans="1:7" x14ac:dyDescent="0.2">
      <c r="A122" s="103"/>
      <c r="B122" s="103"/>
      <c r="C122" s="103"/>
      <c r="D122" s="103"/>
      <c r="E122" s="103"/>
      <c r="F122" s="103"/>
      <c r="G122" s="103">
        <f t="shared" si="12"/>
        <v>0</v>
      </c>
    </row>
    <row r="123" spans="1:7" s="105" customFormat="1" x14ac:dyDescent="0.2">
      <c r="A123" s="77" t="s">
        <v>286</v>
      </c>
      <c r="B123" s="119">
        <f>B60+B87+B106+B107+B112+B116+B120</f>
        <v>2807090.89</v>
      </c>
      <c r="C123" s="119">
        <f t="shared" ref="C123:F123" si="14">C60+C87+C106+C107+C112+C116+C120</f>
        <v>1060692.45</v>
      </c>
      <c r="D123" s="119">
        <f t="shared" si="14"/>
        <v>1286973.4099999999</v>
      </c>
      <c r="E123" s="119">
        <f t="shared" si="14"/>
        <v>1130370.9100000001</v>
      </c>
      <c r="F123" s="119">
        <f t="shared" si="14"/>
        <v>1120223.57</v>
      </c>
      <c r="G123" s="119">
        <f>SUM(B123:F123)</f>
        <v>7405351.2300000004</v>
      </c>
    </row>
    <row r="124" spans="1:7" x14ac:dyDescent="0.2">
      <c r="A124" s="120" t="s">
        <v>285</v>
      </c>
      <c r="B124" s="121">
        <f>B7+B57-B123</f>
        <v>108716.94000000041</v>
      </c>
      <c r="C124" s="121">
        <f t="shared" ref="C124:F124" si="15">C7+C57-C123</f>
        <v>377845</v>
      </c>
      <c r="D124" s="104">
        <f t="shared" si="15"/>
        <v>-4047.6699999999255</v>
      </c>
      <c r="E124" s="121">
        <f t="shared" si="15"/>
        <v>135568.73999999953</v>
      </c>
      <c r="F124" s="121">
        <f t="shared" si="15"/>
        <v>193454.21999999997</v>
      </c>
      <c r="G124" s="121">
        <f t="shared" ref="G124" si="16">G7+G57-G123</f>
        <v>811537.23000000045</v>
      </c>
    </row>
    <row r="127" spans="1:7" x14ac:dyDescent="0.2">
      <c r="B127" s="121"/>
      <c r="C127" s="121"/>
      <c r="D127" s="121"/>
      <c r="E127" s="121"/>
      <c r="F127" s="121"/>
    </row>
    <row r="130" spans="2:2" x14ac:dyDescent="0.2">
      <c r="B130" s="104"/>
    </row>
  </sheetData>
  <sheetProtection selectLockedCells="1" selectUnlockedCells="1"/>
  <pageMargins left="0.39374999999999999" right="0.39374999999999999" top="0.63124999999999998" bottom="0.59166666666666667" header="0.39374999999999999" footer="0.35416666666666669"/>
  <pageSetup paperSize="9" orientation="landscape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 подсчет в %</vt:lpstr>
      <vt:lpstr>2013(январь - апрель)</vt:lpstr>
      <vt:lpstr>2013(май-август)</vt:lpstr>
      <vt:lpstr>2013(сентябрь-декабрь)</vt:lpstr>
      <vt:lpstr>2013 годовой</vt:lpstr>
      <vt:lpstr>РАСЧЕТ ркц</vt:lpstr>
      <vt:lpstr>оплата  по компаниям</vt:lpstr>
      <vt:lpstr>авансовые</vt:lpstr>
      <vt:lpstr>годовой 2013 пр</vt:lpstr>
      <vt:lpstr>5 отчет 2014 год</vt:lpstr>
      <vt:lpstr>7 отчет 2014</vt:lpstr>
      <vt:lpstr>9 отчет</vt:lpstr>
      <vt:lpstr>11 отчет</vt:lpstr>
      <vt:lpstr>13 отчет 2014</vt:lpstr>
      <vt:lpstr>13а отчет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Buhgalter</cp:lastModifiedBy>
  <cp:lastPrinted>2015-12-02T09:23:15Z</cp:lastPrinted>
  <dcterms:created xsi:type="dcterms:W3CDTF">2014-04-09T06:06:50Z</dcterms:created>
  <dcterms:modified xsi:type="dcterms:W3CDTF">2015-12-03T10:10:13Z</dcterms:modified>
</cp:coreProperties>
</file>